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ibermans\Desktop\DOCUMENTS\Business\LiberConsulting Businesses\Ninasoap Blog\Free Downlad\Budget and Monthly Expense Excel Template -1-31-21\"/>
    </mc:Choice>
  </mc:AlternateContent>
  <xr:revisionPtr revIDLastSave="0" documentId="13_ncr:1_{F3307D7A-5983-4500-BCD2-B7AA76B9C44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udget by Mo" sheetId="1" r:id="rId1"/>
    <sheet name="Mortgage" sheetId="2" r:id="rId2"/>
    <sheet name="FICO" sheetId="5" r:id="rId3"/>
    <sheet name="Grocery List" sheetId="4" r:id="rId4"/>
    <sheet name="Grocery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1" l="1"/>
  <c r="F77" i="1"/>
  <c r="G77" i="1"/>
  <c r="H77" i="1"/>
  <c r="I77" i="1"/>
  <c r="J77" i="1"/>
  <c r="K77" i="1"/>
  <c r="L77" i="1"/>
  <c r="M77" i="1"/>
  <c r="N77" i="1"/>
  <c r="O77" i="1"/>
  <c r="E77" i="1"/>
  <c r="E74" i="1"/>
  <c r="E78" i="1" s="1"/>
  <c r="F33" i="1"/>
  <c r="F76" i="1" s="1"/>
  <c r="G33" i="1"/>
  <c r="G76" i="1" s="1"/>
  <c r="H33" i="1"/>
  <c r="H76" i="1" s="1"/>
  <c r="I33" i="1"/>
  <c r="I76" i="1" s="1"/>
  <c r="J33" i="1"/>
  <c r="J76" i="1" s="1"/>
  <c r="K33" i="1"/>
  <c r="K76" i="1" s="1"/>
  <c r="L33" i="1"/>
  <c r="L76" i="1" s="1"/>
  <c r="M33" i="1"/>
  <c r="M76" i="1" s="1"/>
  <c r="N33" i="1"/>
  <c r="N76" i="1" s="1"/>
  <c r="O33" i="1"/>
  <c r="O76" i="1" s="1"/>
  <c r="E33" i="1"/>
  <c r="E76" i="1" s="1"/>
  <c r="P40" i="1"/>
  <c r="P75" i="1" s="1"/>
  <c r="Q40" i="1"/>
  <c r="Q75" i="1" s="1"/>
  <c r="C40" i="1"/>
  <c r="C75" i="1" s="1"/>
  <c r="Q4" i="1"/>
  <c r="C71" i="1"/>
  <c r="D14" i="3"/>
  <c r="H95" i="4"/>
  <c r="K95" i="4" s="1"/>
  <c r="K97" i="4" s="1"/>
  <c r="P41" i="1"/>
  <c r="P74" i="1"/>
  <c r="Q12" i="3"/>
  <c r="D23" i="1"/>
  <c r="E29" i="1"/>
  <c r="D27" i="1"/>
  <c r="F40" i="1"/>
  <c r="F75" i="1" s="1"/>
  <c r="G40" i="1"/>
  <c r="G42" i="1" s="1"/>
  <c r="H40" i="1"/>
  <c r="H42" i="1" s="1"/>
  <c r="I40" i="1"/>
  <c r="I42" i="1" s="1"/>
  <c r="J40" i="1"/>
  <c r="J75" i="1" s="1"/>
  <c r="K40" i="1"/>
  <c r="K42" i="1" s="1"/>
  <c r="L40" i="1"/>
  <c r="L42" i="1" s="1"/>
  <c r="M40" i="1"/>
  <c r="M42" i="1" s="1"/>
  <c r="N40" i="1"/>
  <c r="N75" i="1" s="1"/>
  <c r="O40" i="1"/>
  <c r="O42" i="1" s="1"/>
  <c r="E40" i="1"/>
  <c r="E75" i="1" s="1"/>
  <c r="F29" i="1"/>
  <c r="G29" i="1"/>
  <c r="H29" i="1"/>
  <c r="I29" i="1"/>
  <c r="J29" i="1"/>
  <c r="K29" i="1"/>
  <c r="L29" i="1"/>
  <c r="M29" i="1"/>
  <c r="N29" i="1"/>
  <c r="O29" i="1"/>
  <c r="P29" i="1"/>
  <c r="Q29" i="1"/>
  <c r="C11" i="2"/>
  <c r="C7" i="2"/>
  <c r="F95" i="4"/>
  <c r="AO95" i="4"/>
  <c r="AO97" i="4" s="1"/>
  <c r="AI95" i="4"/>
  <c r="AI97" i="4" s="1"/>
  <c r="AC95" i="4"/>
  <c r="AC97" i="4" s="1"/>
  <c r="W95" i="4"/>
  <c r="W97" i="4" s="1"/>
  <c r="Q95" i="4"/>
  <c r="Q97" i="4" s="1"/>
  <c r="AR96" i="4"/>
  <c r="AO96" i="4"/>
  <c r="AL96" i="4"/>
  <c r="AI96" i="4"/>
  <c r="AF96" i="4"/>
  <c r="AC96" i="4"/>
  <c r="Z96" i="4"/>
  <c r="W96" i="4"/>
  <c r="T96" i="4"/>
  <c r="Q96" i="4"/>
  <c r="N96" i="4"/>
  <c r="K96" i="4"/>
  <c r="AR32" i="4"/>
  <c r="AR44" i="4"/>
  <c r="AO44" i="4"/>
  <c r="AL44" i="4"/>
  <c r="AI44" i="4"/>
  <c r="AF44" i="4"/>
  <c r="AC44" i="4"/>
  <c r="Z44" i="4"/>
  <c r="W44" i="4"/>
  <c r="T44" i="4"/>
  <c r="Q44" i="4"/>
  <c r="N44" i="4"/>
  <c r="K44" i="4"/>
  <c r="F59" i="4"/>
  <c r="AR59" i="4"/>
  <c r="AO59" i="4"/>
  <c r="AL59" i="4"/>
  <c r="AI59" i="4"/>
  <c r="AF59" i="4"/>
  <c r="AC59" i="4"/>
  <c r="Z59" i="4"/>
  <c r="W59" i="4"/>
  <c r="T59" i="4"/>
  <c r="Q59" i="4"/>
  <c r="N59" i="4"/>
  <c r="K59" i="4"/>
  <c r="AR80" i="4"/>
  <c r="AO80" i="4"/>
  <c r="AL80" i="4"/>
  <c r="AI80" i="4"/>
  <c r="AF80" i="4"/>
  <c r="AC80" i="4"/>
  <c r="Z80" i="4"/>
  <c r="W80" i="4"/>
  <c r="T80" i="4"/>
  <c r="Q80" i="4"/>
  <c r="N80" i="4"/>
  <c r="K80" i="4"/>
  <c r="AR91" i="4"/>
  <c r="AO91" i="4"/>
  <c r="AL91" i="4"/>
  <c r="AI91" i="4"/>
  <c r="AF91" i="4"/>
  <c r="AC91" i="4"/>
  <c r="Z91" i="4"/>
  <c r="W91" i="4"/>
  <c r="T91" i="4"/>
  <c r="Q91" i="4"/>
  <c r="N91" i="4"/>
  <c r="K91" i="4"/>
  <c r="AF32" i="4"/>
  <c r="AI32" i="4"/>
  <c r="AL32" i="4"/>
  <c r="AO32" i="4"/>
  <c r="K32" i="4"/>
  <c r="N32" i="4"/>
  <c r="Q32" i="4"/>
  <c r="T32" i="4"/>
  <c r="W32" i="4"/>
  <c r="Z32" i="4"/>
  <c r="AC32" i="4"/>
  <c r="F87" i="4"/>
  <c r="F89" i="4"/>
  <c r="F90" i="4"/>
  <c r="F86" i="4"/>
  <c r="F68" i="4"/>
  <c r="F69" i="4"/>
  <c r="F70" i="4"/>
  <c r="F71" i="4"/>
  <c r="F72" i="4"/>
  <c r="F73" i="4"/>
  <c r="F74" i="4"/>
  <c r="F75" i="4"/>
  <c r="F76" i="4"/>
  <c r="F77" i="4"/>
  <c r="F78" i="4"/>
  <c r="F79" i="4"/>
  <c r="F67" i="4"/>
  <c r="F51" i="4"/>
  <c r="F52" i="4"/>
  <c r="F53" i="4"/>
  <c r="F54" i="4"/>
  <c r="F55" i="4"/>
  <c r="F56" i="4"/>
  <c r="F57" i="4"/>
  <c r="F58" i="4"/>
  <c r="F40" i="4"/>
  <c r="F41" i="4"/>
  <c r="F42" i="4"/>
  <c r="F43" i="4"/>
  <c r="F39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8" i="4"/>
  <c r="F29" i="4"/>
  <c r="F30" i="4"/>
  <c r="F31" i="4"/>
  <c r="F8" i="4"/>
  <c r="E88" i="4"/>
  <c r="F88" i="4" s="1"/>
  <c r="F50" i="4"/>
  <c r="E27" i="4"/>
  <c r="F27" i="4" s="1"/>
  <c r="E26" i="4"/>
  <c r="F26" i="4" s="1"/>
  <c r="H14" i="3"/>
  <c r="I14" i="3"/>
  <c r="J14" i="3"/>
  <c r="K14" i="3"/>
  <c r="L14" i="3"/>
  <c r="M14" i="3"/>
  <c r="N14" i="3"/>
  <c r="O14" i="3"/>
  <c r="P14" i="3"/>
  <c r="Q14" i="3"/>
  <c r="H22" i="3"/>
  <c r="I22" i="3"/>
  <c r="J22" i="3"/>
  <c r="K22" i="3"/>
  <c r="L22" i="3"/>
  <c r="M22" i="3"/>
  <c r="N22" i="3"/>
  <c r="O22" i="3"/>
  <c r="P22" i="3"/>
  <c r="Q22" i="3"/>
  <c r="C22" i="3"/>
  <c r="D22" i="3"/>
  <c r="E16" i="3"/>
  <c r="E17" i="3"/>
  <c r="E18" i="3"/>
  <c r="E19" i="3"/>
  <c r="E20" i="3"/>
  <c r="E21" i="3"/>
  <c r="E15" i="3"/>
  <c r="E6" i="3"/>
  <c r="E7" i="3"/>
  <c r="E8" i="3"/>
  <c r="E9" i="3"/>
  <c r="E10" i="3"/>
  <c r="E11" i="3"/>
  <c r="E5" i="3"/>
  <c r="D12" i="3"/>
  <c r="H12" i="3"/>
  <c r="I12" i="3"/>
  <c r="J12" i="3"/>
  <c r="K12" i="3"/>
  <c r="L12" i="3"/>
  <c r="M12" i="3"/>
  <c r="N12" i="3"/>
  <c r="O12" i="3"/>
  <c r="P12" i="3"/>
  <c r="C12" i="3"/>
  <c r="D4" i="2"/>
  <c r="G7" i="2"/>
  <c r="D10" i="2"/>
  <c r="G11" i="2"/>
  <c r="Q7" i="2"/>
  <c r="Q11" i="2" s="1"/>
  <c r="P7" i="2"/>
  <c r="P11" i="2" s="1"/>
  <c r="O7" i="2"/>
  <c r="O11" i="2" s="1"/>
  <c r="N7" i="2"/>
  <c r="N11" i="2" s="1"/>
  <c r="M7" i="2"/>
  <c r="M11" i="2" s="1"/>
  <c r="L7" i="2"/>
  <c r="L11" i="2" s="1"/>
  <c r="K7" i="2"/>
  <c r="K11" i="2" s="1"/>
  <c r="J7" i="2"/>
  <c r="J11" i="2" s="1"/>
  <c r="I7" i="2"/>
  <c r="I11" i="2" s="1"/>
  <c r="H7" i="2"/>
  <c r="H11" i="2" s="1"/>
  <c r="F7" i="2"/>
  <c r="D6" i="2"/>
  <c r="D5" i="2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C46" i="1"/>
  <c r="F74" i="1"/>
  <c r="F78" i="1" s="1"/>
  <c r="G74" i="1"/>
  <c r="H74" i="1"/>
  <c r="I74" i="1"/>
  <c r="J74" i="1"/>
  <c r="J78" i="1" s="1"/>
  <c r="K74" i="1"/>
  <c r="L74" i="1"/>
  <c r="M74" i="1"/>
  <c r="N74" i="1"/>
  <c r="N78" i="1" s="1"/>
  <c r="O74" i="1"/>
  <c r="Q74" i="1"/>
  <c r="Q41" i="1"/>
  <c r="Q33" i="1" s="1"/>
  <c r="Q76" i="1" s="1"/>
  <c r="D51" i="1"/>
  <c r="D62" i="1"/>
  <c r="Q47" i="1"/>
  <c r="F47" i="1"/>
  <c r="G47" i="1"/>
  <c r="H47" i="1"/>
  <c r="I47" i="1"/>
  <c r="J47" i="1"/>
  <c r="K47" i="1"/>
  <c r="L47" i="1"/>
  <c r="M47" i="1"/>
  <c r="N47" i="1"/>
  <c r="O47" i="1"/>
  <c r="P47" i="1"/>
  <c r="E47" i="1"/>
  <c r="D21" i="1"/>
  <c r="D54" i="1"/>
  <c r="F71" i="1"/>
  <c r="G71" i="1"/>
  <c r="G32" i="1" s="1"/>
  <c r="H71" i="1"/>
  <c r="I71" i="1"/>
  <c r="I32" i="1" s="1"/>
  <c r="J71" i="1"/>
  <c r="K71" i="1"/>
  <c r="K32" i="1" s="1"/>
  <c r="L71" i="1"/>
  <c r="M71" i="1"/>
  <c r="M32" i="1" s="1"/>
  <c r="N71" i="1"/>
  <c r="O71" i="1"/>
  <c r="O32" i="1" s="1"/>
  <c r="P71" i="1"/>
  <c r="P32" i="1" s="1"/>
  <c r="Q71" i="1"/>
  <c r="Q32" i="1" s="1"/>
  <c r="E71" i="1"/>
  <c r="E32" i="1" s="1"/>
  <c r="E42" i="1"/>
  <c r="F32" i="1"/>
  <c r="H32" i="1"/>
  <c r="J32" i="1"/>
  <c r="L32" i="1"/>
  <c r="N32" i="1"/>
  <c r="C70" i="1"/>
  <c r="C48" i="1" s="1"/>
  <c r="C41" i="1" s="1"/>
  <c r="C33" i="1" s="1"/>
  <c r="C76" i="1" s="1"/>
  <c r="C29" i="1"/>
  <c r="D5" i="1"/>
  <c r="D53" i="1"/>
  <c r="D13" i="1"/>
  <c r="D14" i="1"/>
  <c r="D16" i="1"/>
  <c r="D17" i="1"/>
  <c r="D18" i="1"/>
  <c r="D19" i="1"/>
  <c r="D20" i="1"/>
  <c r="D22" i="1"/>
  <c r="D24" i="1"/>
  <c r="D25" i="1"/>
  <c r="D26" i="1"/>
  <c r="D28" i="1"/>
  <c r="D30" i="1"/>
  <c r="D31" i="1"/>
  <c r="D34" i="1"/>
  <c r="D36" i="1"/>
  <c r="D39" i="1"/>
  <c r="D44" i="1"/>
  <c r="D45" i="1"/>
  <c r="D49" i="1"/>
  <c r="D50" i="1"/>
  <c r="D52" i="1"/>
  <c r="D55" i="1"/>
  <c r="D56" i="1"/>
  <c r="D57" i="1"/>
  <c r="D58" i="1"/>
  <c r="D59" i="1"/>
  <c r="D60" i="1"/>
  <c r="D61" i="1"/>
  <c r="D63" i="1"/>
  <c r="D64" i="1"/>
  <c r="D65" i="1"/>
  <c r="D66" i="1"/>
  <c r="D67" i="1"/>
  <c r="D68" i="1"/>
  <c r="D69" i="1"/>
  <c r="D70" i="1"/>
  <c r="D12" i="1"/>
  <c r="D6" i="1"/>
  <c r="D7" i="1"/>
  <c r="D8" i="1"/>
  <c r="O11" i="1"/>
  <c r="P11" i="1"/>
  <c r="Q11" i="1"/>
  <c r="D11" i="1"/>
  <c r="E11" i="1"/>
  <c r="F11" i="1"/>
  <c r="G11" i="1"/>
  <c r="H11" i="1"/>
  <c r="I11" i="1"/>
  <c r="J11" i="1"/>
  <c r="K11" i="1"/>
  <c r="L11" i="1"/>
  <c r="M11" i="1"/>
  <c r="N11" i="1"/>
  <c r="C11" i="1"/>
  <c r="E9" i="1"/>
  <c r="E81" i="1" s="1"/>
  <c r="F9" i="1"/>
  <c r="F82" i="1" s="1"/>
  <c r="G9" i="1"/>
  <c r="G81" i="1" s="1"/>
  <c r="H9" i="1"/>
  <c r="H82" i="1" s="1"/>
  <c r="I9" i="1"/>
  <c r="I81" i="1" s="1"/>
  <c r="J9" i="1"/>
  <c r="J82" i="1" s="1"/>
  <c r="K9" i="1"/>
  <c r="K81" i="1" s="1"/>
  <c r="L9" i="1"/>
  <c r="L82" i="1" s="1"/>
  <c r="M9" i="1"/>
  <c r="M81" i="1" s="1"/>
  <c r="N9" i="1"/>
  <c r="N82" i="1" s="1"/>
  <c r="O9" i="1"/>
  <c r="O81" i="1" s="1"/>
  <c r="P9" i="1"/>
  <c r="P82" i="1" s="1"/>
  <c r="C9" i="1"/>
  <c r="C81" i="1" s="1"/>
  <c r="H78" i="1" l="1"/>
  <c r="D76" i="1"/>
  <c r="I75" i="1"/>
  <c r="I78" i="1" s="1"/>
  <c r="P42" i="1"/>
  <c r="M75" i="1"/>
  <c r="M78" i="1" s="1"/>
  <c r="C77" i="1"/>
  <c r="C78" i="1" s="1"/>
  <c r="Q77" i="1"/>
  <c r="Q78" i="1" s="1"/>
  <c r="J42" i="1"/>
  <c r="O75" i="1"/>
  <c r="O78" i="1" s="1"/>
  <c r="K75" i="1"/>
  <c r="K78" i="1" s="1"/>
  <c r="G75" i="1"/>
  <c r="G78" i="1" s="1"/>
  <c r="P77" i="1"/>
  <c r="D77" i="1" s="1"/>
  <c r="C79" i="1"/>
  <c r="D74" i="1"/>
  <c r="E35" i="1"/>
  <c r="N42" i="1"/>
  <c r="F42" i="1"/>
  <c r="P33" i="1"/>
  <c r="P76" i="1" s="1"/>
  <c r="P78" i="1" s="1"/>
  <c r="L75" i="1"/>
  <c r="L78" i="1" s="1"/>
  <c r="H75" i="1"/>
  <c r="N95" i="4"/>
  <c r="N97" i="4" s="1"/>
  <c r="T95" i="4"/>
  <c r="T97" i="4" s="1"/>
  <c r="Z95" i="4"/>
  <c r="Z97" i="4" s="1"/>
  <c r="AF95" i="4"/>
  <c r="AF97" i="4" s="1"/>
  <c r="AL95" i="4"/>
  <c r="AL97" i="4" s="1"/>
  <c r="AR95" i="4"/>
  <c r="AR97" i="4" s="1"/>
  <c r="D15" i="1"/>
  <c r="D33" i="1"/>
  <c r="E22" i="3"/>
  <c r="E12" i="3"/>
  <c r="D29" i="1"/>
  <c r="L79" i="1"/>
  <c r="L86" i="1" s="1"/>
  <c r="P81" i="1"/>
  <c r="L81" i="1"/>
  <c r="H81" i="1"/>
  <c r="D40" i="1"/>
  <c r="P79" i="1"/>
  <c r="P86" i="1" s="1"/>
  <c r="H79" i="1"/>
  <c r="H86" i="1" s="1"/>
  <c r="N81" i="1"/>
  <c r="J81" i="1"/>
  <c r="F81" i="1"/>
  <c r="Q42" i="1"/>
  <c r="D41" i="1"/>
  <c r="N80" i="1"/>
  <c r="J80" i="1"/>
  <c r="F80" i="1"/>
  <c r="N83" i="1"/>
  <c r="L83" i="1"/>
  <c r="J83" i="1"/>
  <c r="H83" i="1"/>
  <c r="F83" i="1"/>
  <c r="P84" i="1"/>
  <c r="N84" i="1"/>
  <c r="L84" i="1"/>
  <c r="J84" i="1"/>
  <c r="H84" i="1"/>
  <c r="F84" i="1"/>
  <c r="N79" i="1"/>
  <c r="N86" i="1" s="1"/>
  <c r="J79" i="1"/>
  <c r="J86" i="1" s="1"/>
  <c r="F79" i="1"/>
  <c r="F86" i="1" s="1"/>
  <c r="C82" i="1"/>
  <c r="C85" i="1"/>
  <c r="O79" i="1"/>
  <c r="O86" i="1" s="1"/>
  <c r="O82" i="1"/>
  <c r="M79" i="1"/>
  <c r="M86" i="1" s="1"/>
  <c r="M82" i="1"/>
  <c r="K79" i="1"/>
  <c r="K86" i="1" s="1"/>
  <c r="K82" i="1"/>
  <c r="I79" i="1"/>
  <c r="I86" i="1" s="1"/>
  <c r="I82" i="1"/>
  <c r="G79" i="1"/>
  <c r="G86" i="1" s="1"/>
  <c r="G82" i="1"/>
  <c r="E79" i="1"/>
  <c r="E86" i="1" s="1"/>
  <c r="E80" i="1"/>
  <c r="E82" i="1"/>
  <c r="E83" i="1"/>
  <c r="C83" i="1"/>
  <c r="P80" i="1"/>
  <c r="L80" i="1"/>
  <c r="L35" i="1"/>
  <c r="L37" i="1" s="1"/>
  <c r="L43" i="1" s="1"/>
  <c r="H80" i="1"/>
  <c r="H35" i="1"/>
  <c r="H37" i="1" s="1"/>
  <c r="H43" i="1" s="1"/>
  <c r="O80" i="1"/>
  <c r="M80" i="1"/>
  <c r="K80" i="1"/>
  <c r="I80" i="1"/>
  <c r="G80" i="1"/>
  <c r="O83" i="1"/>
  <c r="M83" i="1"/>
  <c r="K83" i="1"/>
  <c r="I83" i="1"/>
  <c r="G83" i="1"/>
  <c r="O35" i="1"/>
  <c r="O37" i="1" s="1"/>
  <c r="O43" i="1" s="1"/>
  <c r="K35" i="1"/>
  <c r="K37" i="1" s="1"/>
  <c r="K43" i="1" s="1"/>
  <c r="G35" i="1"/>
  <c r="G37" i="1" s="1"/>
  <c r="G43" i="1" s="1"/>
  <c r="O85" i="1"/>
  <c r="K85" i="1"/>
  <c r="G85" i="1"/>
  <c r="M84" i="1"/>
  <c r="I84" i="1"/>
  <c r="E84" i="1"/>
  <c r="M35" i="1"/>
  <c r="I35" i="1"/>
  <c r="I37" i="1" s="1"/>
  <c r="I43" i="1" s="1"/>
  <c r="M37" i="1"/>
  <c r="M43" i="1" s="1"/>
  <c r="Q35" i="1"/>
  <c r="Q37" i="1" s="1"/>
  <c r="C80" i="1"/>
  <c r="M85" i="1"/>
  <c r="I85" i="1"/>
  <c r="E85" i="1"/>
  <c r="O84" i="1"/>
  <c r="K84" i="1"/>
  <c r="G84" i="1"/>
  <c r="N35" i="1"/>
  <c r="N37" i="1" s="1"/>
  <c r="N43" i="1" s="1"/>
  <c r="J35" i="1"/>
  <c r="J37" i="1" s="1"/>
  <c r="J43" i="1" s="1"/>
  <c r="F35" i="1"/>
  <c r="F37" i="1" s="1"/>
  <c r="F43" i="1" s="1"/>
  <c r="P85" i="1"/>
  <c r="N85" i="1"/>
  <c r="L85" i="1"/>
  <c r="J85" i="1"/>
  <c r="H85" i="1"/>
  <c r="F85" i="1"/>
  <c r="F44" i="4"/>
  <c r="F80" i="4"/>
  <c r="F32" i="4"/>
  <c r="F96" i="4" s="1"/>
  <c r="F97" i="4" s="1"/>
  <c r="F91" i="4"/>
  <c r="D7" i="2"/>
  <c r="F11" i="2"/>
  <c r="D9" i="2"/>
  <c r="D11" i="2" s="1"/>
  <c r="Q9" i="1"/>
  <c r="Q81" i="1" s="1"/>
  <c r="D47" i="1"/>
  <c r="D4" i="1"/>
  <c r="C35" i="1"/>
  <c r="C37" i="1" s="1"/>
  <c r="D71" i="1"/>
  <c r="D32" i="1"/>
  <c r="D75" i="1" l="1"/>
  <c r="D78" i="1"/>
  <c r="P35" i="1"/>
  <c r="P37" i="1" s="1"/>
  <c r="P43" i="1" s="1"/>
  <c r="P83" i="1"/>
  <c r="Q43" i="1"/>
  <c r="Q79" i="1"/>
  <c r="Q82" i="1"/>
  <c r="Q84" i="1"/>
  <c r="Q85" i="1"/>
  <c r="D9" i="1"/>
  <c r="D81" i="1" s="1"/>
  <c r="Q80" i="1"/>
  <c r="C42" i="1"/>
  <c r="C84" i="1"/>
  <c r="C86" i="1" s="1"/>
  <c r="Q83" i="1"/>
  <c r="E37" i="1"/>
  <c r="D35" i="1"/>
  <c r="Q86" i="1" l="1"/>
  <c r="D84" i="1"/>
  <c r="D85" i="1"/>
  <c r="D82" i="1"/>
  <c r="D79" i="1"/>
  <c r="D83" i="1"/>
  <c r="C43" i="1"/>
  <c r="D80" i="1"/>
  <c r="D37" i="1"/>
  <c r="E43" i="1"/>
  <c r="D43" i="1" s="1"/>
  <c r="D8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Libermans</author>
  </authors>
  <commentList>
    <comment ref="C41" authorId="0" shapeId="0" xr:uid="{FC939E12-CE01-4D28-BB18-DE0789BF137E}">
      <text>
        <r>
          <rPr>
            <b/>
            <sz val="9"/>
            <color indexed="81"/>
            <rFont val="Tahoma"/>
            <family val="2"/>
          </rPr>
          <t>Libermans:</t>
        </r>
        <r>
          <rPr>
            <sz val="9"/>
            <color indexed="81"/>
            <rFont val="Tahoma"/>
            <family val="2"/>
          </rPr>
          <t xml:space="preserve">
Your goal is to lower your living expenses to have enough to save to cover your irregular expenses.</t>
        </r>
      </text>
    </comment>
  </commentList>
</comments>
</file>

<file path=xl/sharedStrings.xml><?xml version="1.0" encoding="utf-8"?>
<sst xmlns="http://schemas.openxmlformats.org/spreadsheetml/2006/main" count="472" uniqueCount="223">
  <si>
    <t>Income--Yours</t>
  </si>
  <si>
    <t>Income--Spouse</t>
  </si>
  <si>
    <t>IRS Return</t>
  </si>
  <si>
    <t>Total Income</t>
  </si>
  <si>
    <t>Income</t>
  </si>
  <si>
    <t>Expenses</t>
  </si>
  <si>
    <t>Mortgage Min/ Rent</t>
  </si>
  <si>
    <t>Phone</t>
  </si>
  <si>
    <t>Trash</t>
  </si>
  <si>
    <t>Car Gas</t>
  </si>
  <si>
    <t>Bus Ticket</t>
  </si>
  <si>
    <t>Charity</t>
  </si>
  <si>
    <t>Allowances</t>
  </si>
  <si>
    <t>Car loan</t>
  </si>
  <si>
    <t>Total Fixed Expenses</t>
  </si>
  <si>
    <t>TV -Internet</t>
  </si>
  <si>
    <t>Mortgage Extra</t>
  </si>
  <si>
    <t>Extra Debts Payment</t>
  </si>
  <si>
    <t>Total Variable Expenses</t>
  </si>
  <si>
    <t>Total Cost</t>
  </si>
  <si>
    <t>Balance</t>
  </si>
  <si>
    <t>Amount to Save for irregular Expenses</t>
  </si>
  <si>
    <t>Kids-education--$/yr</t>
  </si>
  <si>
    <t>Home Maintenance-- Proterty Tax</t>
  </si>
  <si>
    <t>Home-Car Insurance---$/yr</t>
  </si>
  <si>
    <t>Car-Title-Repair---$.../yr</t>
  </si>
  <si>
    <t>Entertainment-- trip--Eating Out</t>
  </si>
  <si>
    <t>Tax return fee</t>
  </si>
  <si>
    <t>Kids Clothing-Shoes- activities, cathechism</t>
  </si>
  <si>
    <t>Other</t>
  </si>
  <si>
    <t>Medical Coverage Including Contact solution--detail below</t>
  </si>
  <si>
    <t>Glasses, lenses--$.../yr</t>
  </si>
  <si>
    <t>Dental--$.../yr</t>
  </si>
  <si>
    <t>Copay--$.../yr</t>
  </si>
  <si>
    <t>Contact Solution--$.../yr</t>
  </si>
  <si>
    <t>Medication / yr</t>
  </si>
  <si>
    <t>Expenses to Save for</t>
  </si>
  <si>
    <t>Total to save a month</t>
  </si>
  <si>
    <t>Total Irregular Expenses/mo</t>
  </si>
  <si>
    <t>Budget</t>
  </si>
  <si>
    <t>YTD income</t>
  </si>
  <si>
    <t>Template</t>
  </si>
  <si>
    <t>Dec</t>
  </si>
  <si>
    <t>Nov</t>
  </si>
  <si>
    <t>Oct</t>
  </si>
  <si>
    <t>Sept</t>
  </si>
  <si>
    <t>Aug</t>
  </si>
  <si>
    <t>July</t>
  </si>
  <si>
    <t>June</t>
  </si>
  <si>
    <t>May</t>
  </si>
  <si>
    <t>Apr</t>
  </si>
  <si>
    <t>March</t>
  </si>
  <si>
    <t>Feb</t>
  </si>
  <si>
    <t>Jan</t>
  </si>
  <si>
    <t>Home</t>
  </si>
  <si>
    <t>Investment - business</t>
  </si>
  <si>
    <t xml:space="preserve">Investment  </t>
  </si>
  <si>
    <t>Saving</t>
  </si>
  <si>
    <t>Total Investment</t>
  </si>
  <si>
    <t>Amount saved</t>
  </si>
  <si>
    <t>YTD</t>
  </si>
  <si>
    <t>December</t>
  </si>
  <si>
    <t>November</t>
  </si>
  <si>
    <t>October</t>
  </si>
  <si>
    <t>September</t>
  </si>
  <si>
    <t>August</t>
  </si>
  <si>
    <t>April</t>
  </si>
  <si>
    <t>February</t>
  </si>
  <si>
    <t>Interest</t>
  </si>
  <si>
    <t>Escrow (PMI, Tax, Ins)</t>
  </si>
  <si>
    <t>Total</t>
  </si>
  <si>
    <t>Add Escrow</t>
  </si>
  <si>
    <t>Date Paid</t>
  </si>
  <si>
    <t>Grocery Budget</t>
  </si>
  <si>
    <t>Groceries</t>
  </si>
  <si>
    <t>Budget/mo</t>
  </si>
  <si>
    <t>YTD Saving</t>
  </si>
  <si>
    <t>YTD Cost</t>
  </si>
  <si>
    <t>January</t>
  </si>
  <si>
    <t>Food Staples</t>
  </si>
  <si>
    <t>Milk</t>
  </si>
  <si>
    <t>Non Food</t>
  </si>
  <si>
    <t>For Kids</t>
  </si>
  <si>
    <t>Fruit</t>
  </si>
  <si>
    <t>Meat</t>
  </si>
  <si>
    <t>Stores</t>
  </si>
  <si>
    <t>Walmart</t>
  </si>
  <si>
    <t>Aldi</t>
  </si>
  <si>
    <t>Sam's Club</t>
  </si>
  <si>
    <t>Hyvee</t>
  </si>
  <si>
    <t>Fareway</t>
  </si>
  <si>
    <t>Other-Farms</t>
  </si>
  <si>
    <t>WalMart</t>
  </si>
  <si>
    <t>Items /Staples</t>
  </si>
  <si>
    <t>Estimated Unit</t>
  </si>
  <si>
    <t>Amount Need</t>
  </si>
  <si>
    <t xml:space="preserve">Total </t>
  </si>
  <si>
    <t>Price</t>
  </si>
  <si>
    <t>Per year</t>
  </si>
  <si>
    <t>Cost</t>
  </si>
  <si>
    <t>Qty</t>
  </si>
  <si>
    <t>Toilet Paper</t>
  </si>
  <si>
    <t>Coconut Oil--51 Fl Oz</t>
  </si>
  <si>
    <t>Olive Oil--101 Fl Oz</t>
  </si>
  <si>
    <t>Peanut Oil--3 gallons</t>
  </si>
  <si>
    <t>Sugar</t>
  </si>
  <si>
    <t>Pickling Salt</t>
  </si>
  <si>
    <t>Baking Soda</t>
  </si>
  <si>
    <t>Washing Soda</t>
  </si>
  <si>
    <t>Borax</t>
  </si>
  <si>
    <t>Apple Cider Vinegar 1 Gal</t>
  </si>
  <si>
    <t>Raw Apple Cider Vinegar</t>
  </si>
  <si>
    <t>Ketchup</t>
  </si>
  <si>
    <t>Sweet &amp; Sour</t>
  </si>
  <si>
    <t>Roasted Peanut</t>
  </si>
  <si>
    <t>Zip Lock bags</t>
  </si>
  <si>
    <t>Frozen peas--Family size</t>
  </si>
  <si>
    <t>Tooth Paste, Floss, Toothbrush, sponge</t>
  </si>
  <si>
    <t>Spaghetti--3lbs</t>
  </si>
  <si>
    <t>Rice--20lbs</t>
  </si>
  <si>
    <t>Tomato Purree-29 oz</t>
  </si>
  <si>
    <t>Cheese--2 lbs</t>
  </si>
  <si>
    <t>Candle</t>
  </si>
  <si>
    <t>Ice Cream</t>
  </si>
  <si>
    <t>Total Walmart Staples</t>
  </si>
  <si>
    <t>Grocery List</t>
  </si>
  <si>
    <t>Sam's Club--Staples</t>
  </si>
  <si>
    <t>Items/Staples</t>
  </si>
  <si>
    <t>White Vinegar--2 gal/Box</t>
  </si>
  <si>
    <t>Popcorn--50 lbs</t>
  </si>
  <si>
    <t>Pinto Beans--12 lbs is $0.003 /oz more expensive than 50lbs ($29.58)</t>
  </si>
  <si>
    <t>Rice--25 Lbs.</t>
  </si>
  <si>
    <t>Membership Fee</t>
  </si>
  <si>
    <t>Total Sams'Club</t>
  </si>
  <si>
    <t>WalMart--Regular Expenses</t>
  </si>
  <si>
    <t>Items</t>
  </si>
  <si>
    <t>Corn Meal</t>
  </si>
  <si>
    <t>Unbleach Wheat Flour--5Lbs</t>
  </si>
  <si>
    <t>Bleached  Flour--25lbs</t>
  </si>
  <si>
    <t>Jalapeno--1lb</t>
  </si>
  <si>
    <t>Kids Snack</t>
  </si>
  <si>
    <t>Steak Rolls</t>
  </si>
  <si>
    <t>Cereals--$15/mo</t>
  </si>
  <si>
    <t>Total Regular Expenses</t>
  </si>
  <si>
    <t>Freezer  &amp; Other Staples: Summer Sales</t>
  </si>
  <si>
    <t>Item</t>
  </si>
  <si>
    <t>Green Pepper--3/$1</t>
  </si>
  <si>
    <t>Sweet Corn--6/$1</t>
  </si>
  <si>
    <t>Carrot--2Lbs</t>
  </si>
  <si>
    <t>Jalapeno--1lb.</t>
  </si>
  <si>
    <t>Potato--5Lbs/$0.99</t>
  </si>
  <si>
    <t>Sweet Potato--1lb.</t>
  </si>
  <si>
    <t>Cream Cheese--8 oz</t>
  </si>
  <si>
    <t>Cheese--8oz</t>
  </si>
  <si>
    <t>Butter--1lb.</t>
  </si>
  <si>
    <t>Chocolate Chips--12 oz.</t>
  </si>
  <si>
    <t>Avocados</t>
  </si>
  <si>
    <t>Sales</t>
  </si>
  <si>
    <t>Total Summer &amp; Fall Sales</t>
  </si>
  <si>
    <t>Aldi-- Expenses</t>
  </si>
  <si>
    <t>Oatmeal--Quick</t>
  </si>
  <si>
    <t>Holiday Cookies</t>
  </si>
  <si>
    <t>Unsalted Roasted Peanut</t>
  </si>
  <si>
    <t>Milk &amp; Sliced Bread--$20/mo</t>
  </si>
  <si>
    <t>Total Food Expenses</t>
  </si>
  <si>
    <t>Total Expenses</t>
  </si>
  <si>
    <t>Per Year</t>
  </si>
  <si>
    <t>Cost/Year</t>
  </si>
  <si>
    <t>Minimal Principal</t>
  </si>
  <si>
    <t>Add Principal</t>
  </si>
  <si>
    <t>Investment Income - Expenses</t>
  </si>
  <si>
    <t>Living on 1 Income - Expenses</t>
  </si>
  <si>
    <t>Investment to Income Ratio</t>
  </si>
  <si>
    <t>Debt Pay Off to Income Ratio</t>
  </si>
  <si>
    <t>Min Debt Payment to Income Ratio</t>
  </si>
  <si>
    <t>Irregular Expense to Income Ratio</t>
  </si>
  <si>
    <t>Living Expenses to Income Ratio</t>
  </si>
  <si>
    <t>Saving to income Ratio</t>
  </si>
  <si>
    <t>Mortgage to Income Ratio</t>
  </si>
  <si>
    <t>Child Care</t>
  </si>
  <si>
    <t>Investment and Expenses to Income Ratio</t>
  </si>
  <si>
    <t>800-900</t>
  </si>
  <si>
    <t>Exceptional</t>
  </si>
  <si>
    <t>740-799</t>
  </si>
  <si>
    <t>Very Good</t>
  </si>
  <si>
    <t>Good</t>
  </si>
  <si>
    <t>670-739</t>
  </si>
  <si>
    <t>580-669</t>
  </si>
  <si>
    <t>Fair</t>
  </si>
  <si>
    <t>Risky</t>
  </si>
  <si>
    <t>250-579</t>
  </si>
  <si>
    <t>www.annualcreditreport.com</t>
  </si>
  <si>
    <t>Rating Based on Equifax Score</t>
  </si>
  <si>
    <t>Rating Based on Transunion Score</t>
  </si>
  <si>
    <t xml:space="preserve">300-579 </t>
  </si>
  <si>
    <t>Poor</t>
  </si>
  <si>
    <t>800-850</t>
  </si>
  <si>
    <t>Get your FICO Score for free from your Credit Cards</t>
  </si>
  <si>
    <t>Source / Credit Cards</t>
  </si>
  <si>
    <t>Card 1 (300-850) Transunion</t>
  </si>
  <si>
    <t>Card 2 (250-900) Equifax</t>
  </si>
  <si>
    <t>Spouse Name:</t>
  </si>
  <si>
    <t>Check your credit report for free once a year at:</t>
  </si>
  <si>
    <t>Update grocery store, Staples, unit price, and amount needed for the year to fit your household needs</t>
  </si>
  <si>
    <t>Total Food Budget (take your monthly grocery budget X 12)</t>
  </si>
  <si>
    <t>Every month update the quantity in the column of the month for staples you intend to purchase to ensure you spend within your budget</t>
  </si>
  <si>
    <t>Update the budget/month column with your own grocery budget. Recording your receipt every month helps know how much you spend in average and in which stores.</t>
  </si>
  <si>
    <t>Record your savings if possible during sales in the column of YTD Saving using addition sign to track which store you get the best deal and on which staple.</t>
  </si>
  <si>
    <t>For best result both totals row 12 and row 22 should be equal every month</t>
  </si>
  <si>
    <t>confirmation#</t>
  </si>
  <si>
    <t>Mortgage Log</t>
  </si>
  <si>
    <t>Gift---Birth($.....) &amp; Christmas($.....) Add name</t>
  </si>
  <si>
    <t>Gift---Birth($...) &amp; Christmas($...) Name:</t>
  </si>
  <si>
    <t>Food, Meat, Fruit</t>
  </si>
  <si>
    <t>Credit Card Debts- Minimum Payment</t>
  </si>
  <si>
    <t>Irregular Expenses from Saving Account</t>
  </si>
  <si>
    <t>Total ratio</t>
  </si>
  <si>
    <t>Extra Debt Payment</t>
  </si>
  <si>
    <t>State Return &amp; Other</t>
  </si>
  <si>
    <t>Electricity-Water--$ in average / Electricity only</t>
  </si>
  <si>
    <t>Electricity-Water--$ in average / Water, Sewage, Tax</t>
  </si>
  <si>
    <r>
      <t>Gas-Utilities--</t>
    </r>
    <r>
      <rPr>
        <u/>
        <sz val="11"/>
        <color theme="1"/>
        <rFont val="Calibri"/>
        <family val="2"/>
        <scheme val="minor"/>
      </rPr>
      <t>$ in average</t>
    </r>
  </si>
  <si>
    <t>Budget and Monthly Expense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</si>
</sst>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b/>
      <sz val="18"/>
      <color theme="3"/>
      <name val="Calibri Light"/>
      <family val="2"/>
      <scheme val="major"/>
    </font>
    <font>
      <sz val="11"/>
      <color theme="3"/>
      <name val="Calibri Light"/>
      <family val="2"/>
      <scheme val="maj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8"/>
      <color rgb="FF44546A"/>
      <name val="Calibri Light"/>
      <family val="2"/>
    </font>
    <font>
      <b/>
      <sz val="15"/>
      <color rgb="FF44546A"/>
      <name val="Calibri"/>
      <family val="2"/>
    </font>
    <font>
      <b/>
      <sz val="11"/>
      <color rgb="FF44546A"/>
      <name val="Calibri"/>
      <family val="2"/>
    </font>
    <font>
      <b/>
      <sz val="13"/>
      <color rgb="FF44546A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medium">
        <color rgb="FF9BC2E6"/>
      </bottom>
      <diagonal/>
    </border>
    <border>
      <left/>
      <right/>
      <top/>
      <bottom style="thick">
        <color rgb="FFACCCEA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43" fontId="0" fillId="0" borderId="0" xfId="1" applyFont="1"/>
    <xf numFmtId="43" fontId="5" fillId="0" borderId="0" xfId="1" applyFont="1"/>
    <xf numFmtId="43" fontId="7" fillId="0" borderId="0" xfId="1" applyFont="1"/>
    <xf numFmtId="0" fontId="7" fillId="0" borderId="0" xfId="0" applyFont="1"/>
    <xf numFmtId="43" fontId="0" fillId="0" borderId="0" xfId="0" applyNumberFormat="1"/>
    <xf numFmtId="0" fontId="0" fillId="2" borderId="0" xfId="0" applyFill="1"/>
    <xf numFmtId="43" fontId="0" fillId="2" borderId="0" xfId="1" applyFont="1" applyFill="1"/>
    <xf numFmtId="0" fontId="7" fillId="3" borderId="0" xfId="0" applyFont="1" applyFill="1"/>
    <xf numFmtId="43" fontId="7" fillId="3" borderId="0" xfId="1" applyFont="1" applyFill="1"/>
    <xf numFmtId="0" fontId="7" fillId="4" borderId="0" xfId="0" applyFont="1" applyFill="1"/>
    <xf numFmtId="43" fontId="7" fillId="4" borderId="0" xfId="1" applyFont="1" applyFill="1"/>
    <xf numFmtId="0" fontId="5" fillId="5" borderId="0" xfId="0" applyFont="1" applyFill="1"/>
    <xf numFmtId="43" fontId="0" fillId="5" borderId="0" xfId="1" applyFont="1" applyFill="1"/>
    <xf numFmtId="0" fontId="0" fillId="6" borderId="0" xfId="0" applyFill="1"/>
    <xf numFmtId="43" fontId="0" fillId="6" borderId="0" xfId="1" applyFont="1" applyFill="1"/>
    <xf numFmtId="0" fontId="3" fillId="0" borderId="0" xfId="4" applyBorder="1"/>
    <xf numFmtId="17" fontId="3" fillId="0" borderId="0" xfId="4" applyNumberFormat="1" applyBorder="1"/>
    <xf numFmtId="14" fontId="3" fillId="0" borderId="0" xfId="4" applyNumberFormat="1" applyBorder="1"/>
    <xf numFmtId="43" fontId="0" fillId="0" borderId="4" xfId="1" applyFont="1" applyBorder="1"/>
    <xf numFmtId="43" fontId="0" fillId="0" borderId="0" xfId="1" applyFont="1" applyBorder="1"/>
    <xf numFmtId="0" fontId="0" fillId="0" borderId="0" xfId="0" applyBorder="1"/>
    <xf numFmtId="0" fontId="8" fillId="0" borderId="0" xfId="0" applyFont="1" applyBorder="1"/>
    <xf numFmtId="0" fontId="0" fillId="0" borderId="0" xfId="0" quotePrefix="1" applyBorder="1"/>
    <xf numFmtId="14" fontId="0" fillId="0" borderId="0" xfId="0" applyNumberFormat="1" applyBorder="1"/>
    <xf numFmtId="0" fontId="0" fillId="0" borderId="6" xfId="0" applyBorder="1"/>
    <xf numFmtId="43" fontId="0" fillId="0" borderId="7" xfId="1" applyFont="1" applyBorder="1"/>
    <xf numFmtId="0" fontId="0" fillId="0" borderId="8" xfId="0" applyBorder="1"/>
    <xf numFmtId="43" fontId="0" fillId="0" borderId="9" xfId="1" applyFont="1" applyBorder="1"/>
    <xf numFmtId="14" fontId="0" fillId="0" borderId="9" xfId="0" applyNumberFormat="1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43" fontId="0" fillId="0" borderId="6" xfId="1" applyFont="1" applyBorder="1"/>
    <xf numFmtId="43" fontId="0" fillId="0" borderId="8" xfId="1" applyFont="1" applyBorder="1"/>
    <xf numFmtId="0" fontId="8" fillId="0" borderId="8" xfId="0" applyFont="1" applyBorder="1"/>
    <xf numFmtId="14" fontId="0" fillId="0" borderId="8" xfId="0" applyNumberFormat="1" applyBorder="1"/>
    <xf numFmtId="0" fontId="7" fillId="0" borderId="8" xfId="0" applyFont="1" applyBorder="1"/>
    <xf numFmtId="43" fontId="7" fillId="0" borderId="0" xfId="1" applyFont="1" applyBorder="1"/>
    <xf numFmtId="43" fontId="7" fillId="0" borderId="8" xfId="1" applyFont="1" applyBorder="1"/>
    <xf numFmtId="43" fontId="7" fillId="0" borderId="9" xfId="1" applyFont="1" applyBorder="1"/>
    <xf numFmtId="0" fontId="7" fillId="0" borderId="8" xfId="6" applyFont="1" applyBorder="1"/>
    <xf numFmtId="43" fontId="7" fillId="0" borderId="0" xfId="6" applyNumberFormat="1" applyFont="1" applyBorder="1"/>
    <xf numFmtId="43" fontId="7" fillId="0" borderId="8" xfId="6" applyNumberFormat="1" applyFont="1" applyBorder="1"/>
    <xf numFmtId="43" fontId="7" fillId="0" borderId="9" xfId="6" applyNumberFormat="1" applyFont="1" applyBorder="1"/>
    <xf numFmtId="0" fontId="9" fillId="0" borderId="9" xfId="0" applyFont="1" applyBorder="1"/>
    <xf numFmtId="0" fontId="2" fillId="0" borderId="0" xfId="3"/>
    <xf numFmtId="0" fontId="10" fillId="0" borderId="0" xfId="3" applyFont="1"/>
    <xf numFmtId="0" fontId="0" fillId="7" borderId="0" xfId="0" applyFill="1"/>
    <xf numFmtId="43" fontId="0" fillId="7" borderId="0" xfId="0" applyNumberFormat="1" applyFill="1"/>
    <xf numFmtId="0" fontId="4" fillId="0" borderId="2" xfId="5"/>
    <xf numFmtId="0" fontId="11" fillId="0" borderId="0" xfId="3" applyFont="1"/>
    <xf numFmtId="0" fontId="0" fillId="0" borderId="0" xfId="0" applyFont="1"/>
    <xf numFmtId="43" fontId="12" fillId="0" borderId="0" xfId="1" applyFont="1" applyFill="1" applyBorder="1"/>
    <xf numFmtId="43" fontId="12" fillId="0" borderId="0" xfId="1" applyFont="1"/>
    <xf numFmtId="43" fontId="13" fillId="0" borderId="12" xfId="1" applyFont="1" applyFill="1" applyBorder="1"/>
    <xf numFmtId="43" fontId="14" fillId="0" borderId="0" xfId="1" applyFont="1" applyFill="1" applyBorder="1"/>
    <xf numFmtId="43" fontId="15" fillId="0" borderId="13" xfId="1" applyFont="1" applyFill="1" applyBorder="1"/>
    <xf numFmtId="43" fontId="16" fillId="0" borderId="14" xfId="1" applyFont="1" applyFill="1" applyBorder="1"/>
    <xf numFmtId="43" fontId="17" fillId="0" borderId="15" xfId="1" applyFont="1" applyFill="1" applyBorder="1"/>
    <xf numFmtId="164" fontId="12" fillId="0" borderId="0" xfId="1" applyNumberFormat="1" applyFont="1"/>
    <xf numFmtId="0" fontId="11" fillId="0" borderId="0" xfId="3" applyFont="1" applyBorder="1"/>
    <xf numFmtId="0" fontId="11" fillId="0" borderId="10" xfId="3" applyFont="1" applyBorder="1"/>
    <xf numFmtId="0" fontId="0" fillId="0" borderId="10" xfId="0" applyFont="1" applyBorder="1"/>
    <xf numFmtId="43" fontId="18" fillId="0" borderId="0" xfId="1" applyFont="1"/>
    <xf numFmtId="10" fontId="0" fillId="0" borderId="0" xfId="2" applyNumberFormat="1" applyFont="1"/>
    <xf numFmtId="43" fontId="19" fillId="0" borderId="0" xfId="1" applyFont="1"/>
    <xf numFmtId="0" fontId="8" fillId="0" borderId="0" xfId="0" quotePrefix="1" applyFont="1" applyBorder="1"/>
    <xf numFmtId="0" fontId="20" fillId="0" borderId="0" xfId="7"/>
    <xf numFmtId="0" fontId="7" fillId="0" borderId="0" xfId="1" applyNumberFormat="1" applyFont="1"/>
    <xf numFmtId="43" fontId="7" fillId="0" borderId="0" xfId="1" applyNumberFormat="1" applyFont="1"/>
    <xf numFmtId="10" fontId="5" fillId="0" borderId="0" xfId="1" applyNumberFormat="1" applyFont="1"/>
  </cellXfs>
  <cellStyles count="8">
    <cellStyle name="Comma" xfId="1" builtinId="3"/>
    <cellStyle name="Heading 1" xfId="4" builtinId="16"/>
    <cellStyle name="Heading 2" xfId="5" builtinId="17"/>
    <cellStyle name="Hyperlink" xfId="7" builtinId="8"/>
    <cellStyle name="Normal" xfId="0" builtinId="0"/>
    <cellStyle name="Percent" xfId="2" builtinId="5"/>
    <cellStyle name="Title" xfId="3" builtinId="1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nnualcreditreport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86"/>
  <sheetViews>
    <sheetView tabSelected="1" topLeftCell="B1" workbookViewId="0">
      <selection activeCell="R2" sqref="R2"/>
    </sheetView>
  </sheetViews>
  <sheetFormatPr defaultRowHeight="15"/>
  <cols>
    <col min="2" max="2" width="37.42578125" customWidth="1"/>
    <col min="3" max="3" width="10.42578125" style="2" bestFit="1" customWidth="1"/>
    <col min="4" max="4" width="11.140625" customWidth="1"/>
    <col min="5" max="5" width="10.85546875" style="2" customWidth="1"/>
    <col min="6" max="15" width="9.140625" style="2"/>
    <col min="16" max="16" width="9.5703125" style="2" bestFit="1" customWidth="1"/>
    <col min="17" max="17" width="10.85546875" style="2" customWidth="1"/>
  </cols>
  <sheetData>
    <row r="1" spans="2:17">
      <c r="G1" s="3" t="s">
        <v>222</v>
      </c>
    </row>
    <row r="2" spans="2:17" s="1" customFormat="1">
      <c r="C2" s="3" t="s">
        <v>75</v>
      </c>
      <c r="D2" s="1" t="s">
        <v>40</v>
      </c>
      <c r="E2" s="3" t="s">
        <v>41</v>
      </c>
      <c r="F2" s="3" t="s">
        <v>42</v>
      </c>
      <c r="G2" s="3" t="s">
        <v>43</v>
      </c>
      <c r="H2" s="3" t="s">
        <v>44</v>
      </c>
      <c r="I2" s="3" t="s">
        <v>45</v>
      </c>
      <c r="J2" s="3" t="s">
        <v>46</v>
      </c>
      <c r="K2" s="3" t="s">
        <v>47</v>
      </c>
      <c r="L2" s="3" t="s">
        <v>48</v>
      </c>
      <c r="M2" s="3" t="s">
        <v>49</v>
      </c>
      <c r="N2" s="3" t="s">
        <v>50</v>
      </c>
      <c r="O2" s="3" t="s">
        <v>51</v>
      </c>
      <c r="P2" s="3" t="s">
        <v>52</v>
      </c>
      <c r="Q2" s="3" t="s">
        <v>53</v>
      </c>
    </row>
    <row r="3" spans="2:17">
      <c r="B3" t="s">
        <v>4</v>
      </c>
    </row>
    <row r="4" spans="2:17">
      <c r="B4" t="s">
        <v>0</v>
      </c>
      <c r="C4" s="2">
        <v>1600</v>
      </c>
      <c r="D4" s="2">
        <f>SUM(E4:Q4)</f>
        <v>1600</v>
      </c>
      <c r="Q4" s="2">
        <f>800+800</f>
        <v>1600</v>
      </c>
    </row>
    <row r="5" spans="2:17">
      <c r="B5" t="s">
        <v>1</v>
      </c>
      <c r="C5" s="2">
        <v>2000</v>
      </c>
      <c r="D5" s="2">
        <f t="shared" ref="D5:D9" si="0">SUM(E5:Q5)</f>
        <v>2000</v>
      </c>
      <c r="Q5" s="2">
        <v>2000</v>
      </c>
    </row>
    <row r="6" spans="2:17">
      <c r="B6" t="s">
        <v>2</v>
      </c>
      <c r="D6" s="2">
        <f t="shared" si="0"/>
        <v>0</v>
      </c>
    </row>
    <row r="7" spans="2:17">
      <c r="B7" t="s">
        <v>218</v>
      </c>
      <c r="D7" s="2">
        <f t="shared" si="0"/>
        <v>0</v>
      </c>
    </row>
    <row r="8" spans="2:17">
      <c r="D8" s="2">
        <f t="shared" si="0"/>
        <v>0</v>
      </c>
    </row>
    <row r="9" spans="2:17">
      <c r="B9" s="7" t="s">
        <v>3</v>
      </c>
      <c r="C9" s="8">
        <f>SUM(C4:C8)</f>
        <v>3600</v>
      </c>
      <c r="D9" s="8">
        <f t="shared" si="0"/>
        <v>3600</v>
      </c>
      <c r="E9" s="8">
        <f t="shared" ref="E9:P9" si="1">SUM(E4:E8)</f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>SUM(Q4:Q8)</f>
        <v>3600</v>
      </c>
    </row>
    <row r="10" spans="2:17">
      <c r="D10" s="2"/>
    </row>
    <row r="11" spans="2:17">
      <c r="C11" s="3" t="str">
        <f>C2</f>
        <v>Budget/mo</v>
      </c>
      <c r="D11" s="3" t="str">
        <f t="shared" ref="D11:Q11" si="2">D2</f>
        <v>YTD income</v>
      </c>
      <c r="E11" s="3" t="str">
        <f t="shared" si="2"/>
        <v>Template</v>
      </c>
      <c r="F11" s="3" t="str">
        <f t="shared" si="2"/>
        <v>Dec</v>
      </c>
      <c r="G11" s="3" t="str">
        <f t="shared" si="2"/>
        <v>Nov</v>
      </c>
      <c r="H11" s="3" t="str">
        <f t="shared" si="2"/>
        <v>Oct</v>
      </c>
      <c r="I11" s="3" t="str">
        <f t="shared" si="2"/>
        <v>Sept</v>
      </c>
      <c r="J11" s="3" t="str">
        <f t="shared" si="2"/>
        <v>Aug</v>
      </c>
      <c r="K11" s="3" t="str">
        <f t="shared" si="2"/>
        <v>July</v>
      </c>
      <c r="L11" s="3" t="str">
        <f t="shared" si="2"/>
        <v>June</v>
      </c>
      <c r="M11" s="3" t="str">
        <f t="shared" si="2"/>
        <v>May</v>
      </c>
      <c r="N11" s="3" t="str">
        <f t="shared" si="2"/>
        <v>Apr</v>
      </c>
      <c r="O11" s="3" t="str">
        <f>O2</f>
        <v>March</v>
      </c>
      <c r="P11" s="3" t="str">
        <f t="shared" si="2"/>
        <v>Feb</v>
      </c>
      <c r="Q11" s="3" t="str">
        <f t="shared" si="2"/>
        <v>Jan</v>
      </c>
    </row>
    <row r="12" spans="2:17">
      <c r="B12" t="s">
        <v>5</v>
      </c>
      <c r="D12" s="2">
        <f>+SUM(E12:Q12)</f>
        <v>0</v>
      </c>
    </row>
    <row r="13" spans="2:17">
      <c r="B13" t="s">
        <v>6</v>
      </c>
      <c r="C13" s="2">
        <v>900</v>
      </c>
      <c r="D13" s="2">
        <f t="shared" ref="D13:D71" si="3">+SUM(E13:Q13)</f>
        <v>900</v>
      </c>
      <c r="Q13" s="2">
        <v>900</v>
      </c>
    </row>
    <row r="14" spans="2:17">
      <c r="B14" t="s">
        <v>15</v>
      </c>
      <c r="C14" s="2">
        <v>90</v>
      </c>
      <c r="D14" s="2">
        <f t="shared" si="3"/>
        <v>90</v>
      </c>
      <c r="Q14" s="2">
        <v>90</v>
      </c>
    </row>
    <row r="15" spans="2:17">
      <c r="B15" t="s">
        <v>7</v>
      </c>
      <c r="C15" s="2">
        <v>20</v>
      </c>
      <c r="D15" s="2">
        <f t="shared" si="3"/>
        <v>20</v>
      </c>
      <c r="Q15" s="2">
        <v>20</v>
      </c>
    </row>
    <row r="16" spans="2:17">
      <c r="B16" t="s">
        <v>8</v>
      </c>
      <c r="C16" s="2">
        <v>19</v>
      </c>
      <c r="D16" s="2">
        <f t="shared" si="3"/>
        <v>19</v>
      </c>
      <c r="Q16" s="2">
        <v>19</v>
      </c>
    </row>
    <row r="17" spans="2:17">
      <c r="B17" t="s">
        <v>221</v>
      </c>
      <c r="C17" s="2">
        <v>160</v>
      </c>
      <c r="D17" s="2">
        <f t="shared" si="3"/>
        <v>100</v>
      </c>
      <c r="Q17" s="2">
        <v>100</v>
      </c>
    </row>
    <row r="18" spans="2:17">
      <c r="B18" t="s">
        <v>219</v>
      </c>
      <c r="C18" s="2">
        <v>80</v>
      </c>
      <c r="D18" s="2">
        <f t="shared" si="3"/>
        <v>80</v>
      </c>
      <c r="Q18" s="2">
        <v>80</v>
      </c>
    </row>
    <row r="19" spans="2:17">
      <c r="B19" t="s">
        <v>220</v>
      </c>
      <c r="C19" s="2">
        <v>80</v>
      </c>
      <c r="D19" s="2">
        <f t="shared" si="3"/>
        <v>100</v>
      </c>
      <c r="Q19" s="2">
        <v>100</v>
      </c>
    </row>
    <row r="20" spans="2:17">
      <c r="B20" t="s">
        <v>9</v>
      </c>
      <c r="C20" s="2">
        <v>55</v>
      </c>
      <c r="D20" s="2">
        <f t="shared" si="3"/>
        <v>55</v>
      </c>
      <c r="Q20" s="2">
        <v>55</v>
      </c>
    </row>
    <row r="21" spans="2:17">
      <c r="B21" t="s">
        <v>213</v>
      </c>
      <c r="C21" s="2">
        <v>300</v>
      </c>
      <c r="D21" s="2">
        <f t="shared" si="3"/>
        <v>300</v>
      </c>
      <c r="Q21" s="2">
        <v>300</v>
      </c>
    </row>
    <row r="22" spans="2:17">
      <c r="B22" t="s">
        <v>11</v>
      </c>
      <c r="C22" s="2">
        <v>70</v>
      </c>
      <c r="D22" s="2">
        <f t="shared" si="3"/>
        <v>70</v>
      </c>
      <c r="Q22" s="2">
        <v>70</v>
      </c>
    </row>
    <row r="23" spans="2:17">
      <c r="B23" t="s">
        <v>12</v>
      </c>
      <c r="C23" s="2">
        <v>60</v>
      </c>
      <c r="D23" s="2">
        <f t="shared" ref="D23" si="4">+SUM(E23:Q23)</f>
        <v>60</v>
      </c>
      <c r="Q23" s="2">
        <v>60</v>
      </c>
    </row>
    <row r="24" spans="2:17">
      <c r="B24" t="s">
        <v>179</v>
      </c>
      <c r="C24" s="2">
        <v>0</v>
      </c>
      <c r="D24" s="2">
        <f t="shared" si="3"/>
        <v>0</v>
      </c>
      <c r="Q24" s="2">
        <v>0</v>
      </c>
    </row>
    <row r="25" spans="2:17">
      <c r="B25" t="s">
        <v>13</v>
      </c>
      <c r="C25" s="2">
        <v>0</v>
      </c>
      <c r="D25" s="2">
        <f t="shared" si="3"/>
        <v>0</v>
      </c>
      <c r="Q25" s="2">
        <v>0</v>
      </c>
    </row>
    <row r="26" spans="2:17">
      <c r="B26" t="s">
        <v>214</v>
      </c>
      <c r="C26" s="2">
        <v>100</v>
      </c>
      <c r="D26" s="2">
        <f t="shared" si="3"/>
        <v>100</v>
      </c>
      <c r="Q26" s="2">
        <v>100</v>
      </c>
    </row>
    <row r="27" spans="2:17">
      <c r="D27" s="2">
        <f t="shared" ref="D27" si="5">+SUM(E27:Q27)</f>
        <v>0</v>
      </c>
    </row>
    <row r="28" spans="2:17">
      <c r="D28" s="2">
        <f t="shared" si="3"/>
        <v>0</v>
      </c>
    </row>
    <row r="29" spans="2:17" s="5" customFormat="1" ht="15.75">
      <c r="B29" s="9" t="s">
        <v>14</v>
      </c>
      <c r="C29" s="10">
        <f>SUM(C13:C28)</f>
        <v>1934</v>
      </c>
      <c r="D29" s="10">
        <f>SUM(E29:Q29)</f>
        <v>1894</v>
      </c>
      <c r="E29" s="10">
        <f>SUM(E12:E28)</f>
        <v>0</v>
      </c>
      <c r="F29" s="10">
        <f t="shared" ref="F29:Q29" si="6">SUM(F12:F28)</f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 s="10">
        <f t="shared" si="6"/>
        <v>0</v>
      </c>
      <c r="K29" s="10">
        <f t="shared" si="6"/>
        <v>0</v>
      </c>
      <c r="L29" s="10">
        <f t="shared" si="6"/>
        <v>0</v>
      </c>
      <c r="M29" s="10">
        <f t="shared" si="6"/>
        <v>0</v>
      </c>
      <c r="N29" s="10">
        <f t="shared" si="6"/>
        <v>0</v>
      </c>
      <c r="O29" s="10">
        <f t="shared" si="6"/>
        <v>0</v>
      </c>
      <c r="P29" s="10">
        <f t="shared" si="6"/>
        <v>0</v>
      </c>
      <c r="Q29" s="10">
        <f t="shared" si="6"/>
        <v>1894</v>
      </c>
    </row>
    <row r="30" spans="2:17">
      <c r="D30" s="2">
        <f t="shared" si="3"/>
        <v>0</v>
      </c>
    </row>
    <row r="31" spans="2:17">
      <c r="B31" t="s">
        <v>16</v>
      </c>
      <c r="C31" s="2">
        <v>1000</v>
      </c>
      <c r="D31" s="2">
        <f t="shared" si="3"/>
        <v>1000</v>
      </c>
      <c r="Q31" s="2">
        <v>1000</v>
      </c>
    </row>
    <row r="32" spans="2:17">
      <c r="B32" t="s">
        <v>215</v>
      </c>
      <c r="D32" s="2">
        <f t="shared" si="3"/>
        <v>0</v>
      </c>
      <c r="E32" s="2">
        <f>E71</f>
        <v>0</v>
      </c>
      <c r="F32" s="2">
        <f t="shared" ref="F32:Q32" si="7">F71</f>
        <v>0</v>
      </c>
      <c r="G32" s="2">
        <f t="shared" si="7"/>
        <v>0</v>
      </c>
      <c r="H32" s="2">
        <f t="shared" si="7"/>
        <v>0</v>
      </c>
      <c r="I32" s="2">
        <f t="shared" si="7"/>
        <v>0</v>
      </c>
      <c r="J32" s="2">
        <f t="shared" si="7"/>
        <v>0</v>
      </c>
      <c r="K32" s="2">
        <f t="shared" si="7"/>
        <v>0</v>
      </c>
      <c r="L32" s="2">
        <f t="shared" si="7"/>
        <v>0</v>
      </c>
      <c r="M32" s="2">
        <f t="shared" si="7"/>
        <v>0</v>
      </c>
      <c r="N32" s="2">
        <f t="shared" si="7"/>
        <v>0</v>
      </c>
      <c r="O32" s="2">
        <f t="shared" si="7"/>
        <v>0</v>
      </c>
      <c r="P32" s="2">
        <f t="shared" si="7"/>
        <v>0</v>
      </c>
      <c r="Q32" s="2">
        <f t="shared" si="7"/>
        <v>0</v>
      </c>
    </row>
    <row r="33" spans="2:27">
      <c r="B33" t="s">
        <v>17</v>
      </c>
      <c r="C33" s="2">
        <f>SUM(C4,-SUM(C14:C28),-C41)</f>
        <v>66</v>
      </c>
      <c r="D33" s="2">
        <f t="shared" si="3"/>
        <v>106</v>
      </c>
      <c r="E33" s="2">
        <f>SUM(E4,-SUM(E14:E28),-E41)</f>
        <v>0</v>
      </c>
      <c r="F33" s="2">
        <f t="shared" ref="F33:P33" si="8">SUM(F4,-SUM(F14:F28),-F41)</f>
        <v>0</v>
      </c>
      <c r="G33" s="2">
        <f t="shared" si="8"/>
        <v>0</v>
      </c>
      <c r="H33" s="2">
        <f t="shared" si="8"/>
        <v>0</v>
      </c>
      <c r="I33" s="2">
        <f t="shared" si="8"/>
        <v>0</v>
      </c>
      <c r="J33" s="2">
        <f t="shared" si="8"/>
        <v>0</v>
      </c>
      <c r="K33" s="2">
        <f t="shared" si="8"/>
        <v>0</v>
      </c>
      <c r="L33" s="2">
        <f t="shared" si="8"/>
        <v>0</v>
      </c>
      <c r="M33" s="2">
        <f t="shared" si="8"/>
        <v>0</v>
      </c>
      <c r="N33" s="2">
        <f t="shared" si="8"/>
        <v>0</v>
      </c>
      <c r="O33" s="2">
        <f t="shared" si="8"/>
        <v>0</v>
      </c>
      <c r="P33" s="2">
        <f t="shared" si="8"/>
        <v>0</v>
      </c>
      <c r="Q33" s="2">
        <f>SUM(Q4,-SUM(Q14:Q28),-Q41)</f>
        <v>106</v>
      </c>
    </row>
    <row r="34" spans="2:27">
      <c r="D34" s="2">
        <f t="shared" si="3"/>
        <v>0</v>
      </c>
    </row>
    <row r="35" spans="2:27" s="5" customFormat="1" ht="15.75">
      <c r="B35" s="9" t="s">
        <v>18</v>
      </c>
      <c r="C35" s="10">
        <f>SUM(C31:C34)</f>
        <v>1066</v>
      </c>
      <c r="D35" s="10">
        <f t="shared" si="3"/>
        <v>1106</v>
      </c>
      <c r="E35" s="10">
        <f>SUM(E31:E34)</f>
        <v>0</v>
      </c>
      <c r="F35" s="10">
        <f t="shared" ref="F35:P35" si="9">SUM(F31:F34)</f>
        <v>0</v>
      </c>
      <c r="G35" s="10">
        <f t="shared" si="9"/>
        <v>0</v>
      </c>
      <c r="H35" s="10">
        <f t="shared" si="9"/>
        <v>0</v>
      </c>
      <c r="I35" s="10">
        <f t="shared" si="9"/>
        <v>0</v>
      </c>
      <c r="J35" s="10">
        <f t="shared" si="9"/>
        <v>0</v>
      </c>
      <c r="K35" s="10">
        <f t="shared" si="9"/>
        <v>0</v>
      </c>
      <c r="L35" s="10">
        <f t="shared" si="9"/>
        <v>0</v>
      </c>
      <c r="M35" s="10">
        <f t="shared" si="9"/>
        <v>0</v>
      </c>
      <c r="N35" s="10">
        <f t="shared" si="9"/>
        <v>0</v>
      </c>
      <c r="O35" s="10">
        <f t="shared" si="9"/>
        <v>0</v>
      </c>
      <c r="P35" s="10">
        <f t="shared" si="9"/>
        <v>0</v>
      </c>
      <c r="Q35" s="10">
        <f>SUM(Q31:Q34)</f>
        <v>1106</v>
      </c>
    </row>
    <row r="36" spans="2:27">
      <c r="D36" s="2">
        <f t="shared" si="3"/>
        <v>0</v>
      </c>
    </row>
    <row r="37" spans="2:27" s="5" customFormat="1" ht="15.75">
      <c r="B37" s="9" t="s">
        <v>19</v>
      </c>
      <c r="C37" s="10">
        <f>SUM(C29,C35)</f>
        <v>3000</v>
      </c>
      <c r="D37" s="10">
        <f t="shared" si="3"/>
        <v>3000</v>
      </c>
      <c r="E37" s="10">
        <f>SUM(E29,E35)</f>
        <v>0</v>
      </c>
      <c r="F37" s="10">
        <f t="shared" ref="F37:P37" si="10">SUM(F29,F35)</f>
        <v>0</v>
      </c>
      <c r="G37" s="10">
        <f t="shared" si="10"/>
        <v>0</v>
      </c>
      <c r="H37" s="10">
        <f t="shared" si="10"/>
        <v>0</v>
      </c>
      <c r="I37" s="10">
        <f t="shared" si="10"/>
        <v>0</v>
      </c>
      <c r="J37" s="10">
        <f t="shared" si="10"/>
        <v>0</v>
      </c>
      <c r="K37" s="10">
        <f t="shared" si="10"/>
        <v>0</v>
      </c>
      <c r="L37" s="10">
        <f t="shared" si="10"/>
        <v>0</v>
      </c>
      <c r="M37" s="10">
        <f t="shared" si="10"/>
        <v>0</v>
      </c>
      <c r="N37" s="10">
        <f t="shared" si="10"/>
        <v>0</v>
      </c>
      <c r="O37" s="10">
        <f t="shared" si="10"/>
        <v>0</v>
      </c>
      <c r="P37" s="10">
        <f t="shared" si="10"/>
        <v>0</v>
      </c>
      <c r="Q37" s="10">
        <f>SUM(Q29,Q35)</f>
        <v>3000</v>
      </c>
    </row>
    <row r="38" spans="2:27">
      <c r="D38" s="2"/>
    </row>
    <row r="39" spans="2:27">
      <c r="B39" t="s">
        <v>56</v>
      </c>
      <c r="D39" s="2">
        <f t="shared" si="3"/>
        <v>0</v>
      </c>
    </row>
    <row r="40" spans="2:27">
      <c r="B40" t="s">
        <v>55</v>
      </c>
      <c r="C40" s="2">
        <f>SUM(-C31,-C13,C5)</f>
        <v>100</v>
      </c>
      <c r="D40" s="2">
        <f t="shared" si="3"/>
        <v>100</v>
      </c>
      <c r="E40" s="2">
        <f>SUM(-E31,-E13,E5)</f>
        <v>0</v>
      </c>
      <c r="F40" s="2">
        <f t="shared" ref="F40:Q40" si="11">SUM(-F31,-F13,F5)</f>
        <v>0</v>
      </c>
      <c r="G40" s="2">
        <f t="shared" si="11"/>
        <v>0</v>
      </c>
      <c r="H40" s="2">
        <f t="shared" si="11"/>
        <v>0</v>
      </c>
      <c r="I40" s="2">
        <f t="shared" si="11"/>
        <v>0</v>
      </c>
      <c r="J40" s="2">
        <f t="shared" si="11"/>
        <v>0</v>
      </c>
      <c r="K40" s="2">
        <f t="shared" si="11"/>
        <v>0</v>
      </c>
      <c r="L40" s="2">
        <f t="shared" si="11"/>
        <v>0</v>
      </c>
      <c r="M40" s="2">
        <f t="shared" si="11"/>
        <v>0</v>
      </c>
      <c r="N40" s="2">
        <f t="shared" si="11"/>
        <v>0</v>
      </c>
      <c r="O40" s="2">
        <f t="shared" si="11"/>
        <v>0</v>
      </c>
      <c r="P40" s="2">
        <f t="shared" si="11"/>
        <v>0</v>
      </c>
      <c r="Q40" s="2">
        <f t="shared" si="11"/>
        <v>100</v>
      </c>
    </row>
    <row r="41" spans="2:27">
      <c r="B41" t="s">
        <v>57</v>
      </c>
      <c r="C41" s="2">
        <f>C48</f>
        <v>500</v>
      </c>
      <c r="D41" s="2">
        <f t="shared" si="3"/>
        <v>500</v>
      </c>
      <c r="P41" s="2">
        <f>P48</f>
        <v>0</v>
      </c>
      <c r="Q41" s="2">
        <f>Q48</f>
        <v>500</v>
      </c>
    </row>
    <row r="42" spans="2:27" s="5" customFormat="1" ht="15.75">
      <c r="B42" s="11" t="s">
        <v>58</v>
      </c>
      <c r="C42" s="12">
        <f>SUM(C38:C41)</f>
        <v>600</v>
      </c>
      <c r="D42" s="12"/>
      <c r="E42" s="12">
        <f>SUM(E38:E41)</f>
        <v>0</v>
      </c>
      <c r="F42" s="12">
        <f t="shared" ref="F42:Q42" si="12">SUM(F38:F41)</f>
        <v>0</v>
      </c>
      <c r="G42" s="12">
        <f t="shared" si="12"/>
        <v>0</v>
      </c>
      <c r="H42" s="12">
        <f t="shared" si="12"/>
        <v>0</v>
      </c>
      <c r="I42" s="12">
        <f t="shared" si="12"/>
        <v>0</v>
      </c>
      <c r="J42" s="12">
        <f t="shared" si="12"/>
        <v>0</v>
      </c>
      <c r="K42" s="12">
        <f t="shared" si="12"/>
        <v>0</v>
      </c>
      <c r="L42" s="12">
        <f t="shared" si="12"/>
        <v>0</v>
      </c>
      <c r="M42" s="12">
        <f t="shared" si="12"/>
        <v>0</v>
      </c>
      <c r="N42" s="12">
        <f t="shared" si="12"/>
        <v>0</v>
      </c>
      <c r="O42" s="12">
        <f t="shared" si="12"/>
        <v>0</v>
      </c>
      <c r="P42" s="12">
        <f t="shared" si="12"/>
        <v>0</v>
      </c>
      <c r="Q42" s="12">
        <f t="shared" si="12"/>
        <v>600</v>
      </c>
    </row>
    <row r="43" spans="2:27" s="5" customFormat="1" ht="15.75">
      <c r="B43" s="5" t="s">
        <v>20</v>
      </c>
      <c r="C43" s="4">
        <f>SUM(C9,-C37,-C42)</f>
        <v>0</v>
      </c>
      <c r="D43" s="4">
        <f t="shared" si="3"/>
        <v>0</v>
      </c>
      <c r="E43" s="4">
        <f>SUM(E9,-E37,-E42)</f>
        <v>0</v>
      </c>
      <c r="F43" s="4">
        <f t="shared" ref="F43:Q43" si="13">SUM(F9,-F37,-F42)</f>
        <v>0</v>
      </c>
      <c r="G43" s="4">
        <f t="shared" si="13"/>
        <v>0</v>
      </c>
      <c r="H43" s="4">
        <f t="shared" si="13"/>
        <v>0</v>
      </c>
      <c r="I43" s="4">
        <f t="shared" si="13"/>
        <v>0</v>
      </c>
      <c r="J43" s="4">
        <f t="shared" si="13"/>
        <v>0</v>
      </c>
      <c r="K43" s="4">
        <f t="shared" si="13"/>
        <v>0</v>
      </c>
      <c r="L43" s="4">
        <f t="shared" si="13"/>
        <v>0</v>
      </c>
      <c r="M43" s="4">
        <f t="shared" si="13"/>
        <v>0</v>
      </c>
      <c r="N43" s="4">
        <f t="shared" si="13"/>
        <v>0</v>
      </c>
      <c r="O43" s="4">
        <f t="shared" si="13"/>
        <v>0</v>
      </c>
      <c r="P43" s="4">
        <f t="shared" si="13"/>
        <v>0</v>
      </c>
      <c r="Q43" s="4">
        <f t="shared" si="13"/>
        <v>0</v>
      </c>
    </row>
    <row r="44" spans="2:27">
      <c r="D44" s="2">
        <f t="shared" si="3"/>
        <v>0</v>
      </c>
    </row>
    <row r="45" spans="2:27">
      <c r="D45" s="2">
        <f t="shared" si="3"/>
        <v>0</v>
      </c>
    </row>
    <row r="46" spans="2:27">
      <c r="B46" t="s">
        <v>36</v>
      </c>
      <c r="C46" s="2" t="str">
        <f>C2</f>
        <v>Budget/mo</v>
      </c>
      <c r="D46" s="2" t="str">
        <f t="shared" ref="D46:Q46" si="14">D2</f>
        <v>YTD income</v>
      </c>
      <c r="E46" s="2" t="str">
        <f t="shared" si="14"/>
        <v>Template</v>
      </c>
      <c r="F46" s="2" t="str">
        <f t="shared" si="14"/>
        <v>Dec</v>
      </c>
      <c r="G46" s="2" t="str">
        <f t="shared" si="14"/>
        <v>Nov</v>
      </c>
      <c r="H46" s="2" t="str">
        <f t="shared" si="14"/>
        <v>Oct</v>
      </c>
      <c r="I46" s="2" t="str">
        <f t="shared" si="14"/>
        <v>Sept</v>
      </c>
      <c r="J46" s="2" t="str">
        <f t="shared" si="14"/>
        <v>Aug</v>
      </c>
      <c r="K46" s="2" t="str">
        <f t="shared" si="14"/>
        <v>July</v>
      </c>
      <c r="L46" s="2" t="str">
        <f t="shared" si="14"/>
        <v>June</v>
      </c>
      <c r="M46" s="2" t="str">
        <f t="shared" si="14"/>
        <v>May</v>
      </c>
      <c r="N46" s="2" t="str">
        <f t="shared" si="14"/>
        <v>Apr</v>
      </c>
      <c r="O46" s="2" t="str">
        <f t="shared" si="14"/>
        <v>March</v>
      </c>
      <c r="P46" s="2" t="str">
        <f t="shared" si="14"/>
        <v>Feb</v>
      </c>
      <c r="Q46" s="2" t="str">
        <f t="shared" si="14"/>
        <v>Jan</v>
      </c>
    </row>
    <row r="47" spans="2:27">
      <c r="B47" s="13" t="s">
        <v>21</v>
      </c>
      <c r="C47" s="14"/>
      <c r="D47" s="14">
        <f t="shared" si="3"/>
        <v>7480</v>
      </c>
      <c r="E47" s="14">
        <f>SUM(SUM($C$17,-E17),SUM($C$18,-E18),SUM($C$19,-E19),SUM($C$21,-E21))</f>
        <v>620</v>
      </c>
      <c r="F47" s="14">
        <f t="shared" ref="F47:P47" si="15">SUM(SUM($C$17,-F17),SUM($C$18,-F18),SUM($C$19,-F19),SUM($C$21,-F21))</f>
        <v>620</v>
      </c>
      <c r="G47" s="14">
        <f t="shared" si="15"/>
        <v>620</v>
      </c>
      <c r="H47" s="14">
        <f t="shared" si="15"/>
        <v>620</v>
      </c>
      <c r="I47" s="14">
        <f t="shared" si="15"/>
        <v>620</v>
      </c>
      <c r="J47" s="14">
        <f t="shared" si="15"/>
        <v>620</v>
      </c>
      <c r="K47" s="14">
        <f t="shared" si="15"/>
        <v>620</v>
      </c>
      <c r="L47" s="14">
        <f t="shared" si="15"/>
        <v>620</v>
      </c>
      <c r="M47" s="14">
        <f t="shared" si="15"/>
        <v>620</v>
      </c>
      <c r="N47" s="14">
        <f t="shared" si="15"/>
        <v>620</v>
      </c>
      <c r="O47" s="14">
        <f t="shared" si="15"/>
        <v>620</v>
      </c>
      <c r="P47" s="14">
        <f t="shared" si="15"/>
        <v>620</v>
      </c>
      <c r="Q47" s="14">
        <f>SUM(SUM($C$17,-Q17),SUM($C$18,-Q18),SUM($C$19,-Q19),SUM($C$21,-Q21))</f>
        <v>40</v>
      </c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2:27">
      <c r="B48" s="1" t="s">
        <v>59</v>
      </c>
      <c r="C48" s="2">
        <f>C70</f>
        <v>500</v>
      </c>
      <c r="D48" s="2"/>
      <c r="P48" s="2">
        <v>0</v>
      </c>
      <c r="Q48" s="2">
        <v>500</v>
      </c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2:4">
      <c r="D49" s="2">
        <f t="shared" si="3"/>
        <v>0</v>
      </c>
    </row>
    <row r="50" spans="2:4">
      <c r="B50" t="s">
        <v>22</v>
      </c>
      <c r="C50" s="2">
        <v>170</v>
      </c>
      <c r="D50" s="2">
        <f t="shared" si="3"/>
        <v>0</v>
      </c>
    </row>
    <row r="51" spans="2:4">
      <c r="B51" t="s">
        <v>23</v>
      </c>
      <c r="C51" s="2">
        <v>3000</v>
      </c>
      <c r="D51" s="2">
        <f t="shared" si="3"/>
        <v>0</v>
      </c>
    </row>
    <row r="52" spans="2:4">
      <c r="B52" t="s">
        <v>24</v>
      </c>
      <c r="C52" s="2">
        <v>1000</v>
      </c>
      <c r="D52" s="2">
        <f t="shared" si="3"/>
        <v>0</v>
      </c>
    </row>
    <row r="53" spans="2:4">
      <c r="B53" t="s">
        <v>54</v>
      </c>
      <c r="D53" s="2">
        <f>+SUM(E53:Q53)</f>
        <v>0</v>
      </c>
    </row>
    <row r="54" spans="2:4">
      <c r="B54" t="s">
        <v>10</v>
      </c>
      <c r="C54" s="2">
        <v>0</v>
      </c>
      <c r="D54" s="2">
        <f>+SUM(E54:Q54)</f>
        <v>0</v>
      </c>
    </row>
    <row r="55" spans="2:4">
      <c r="B55" t="s">
        <v>25</v>
      </c>
      <c r="C55" s="2">
        <v>500</v>
      </c>
      <c r="D55" s="2">
        <f>+SUM(E55:Q55)</f>
        <v>0</v>
      </c>
    </row>
    <row r="56" spans="2:4">
      <c r="B56" t="s">
        <v>26</v>
      </c>
      <c r="C56" s="2">
        <v>100</v>
      </c>
      <c r="D56" s="2">
        <f t="shared" si="3"/>
        <v>0</v>
      </c>
    </row>
    <row r="57" spans="2:4">
      <c r="B57" t="s">
        <v>27</v>
      </c>
      <c r="C57" s="2">
        <v>200</v>
      </c>
      <c r="D57" s="2">
        <f t="shared" si="3"/>
        <v>0</v>
      </c>
    </row>
    <row r="58" spans="2:4">
      <c r="B58" t="s">
        <v>28</v>
      </c>
      <c r="C58" s="2">
        <v>100</v>
      </c>
      <c r="D58" s="2">
        <f t="shared" si="3"/>
        <v>0</v>
      </c>
    </row>
    <row r="59" spans="2:4">
      <c r="B59" t="s">
        <v>211</v>
      </c>
      <c r="C59" s="2">
        <v>10</v>
      </c>
      <c r="D59" s="2">
        <f t="shared" si="3"/>
        <v>0</v>
      </c>
    </row>
    <row r="60" spans="2:4">
      <c r="B60" t="s">
        <v>212</v>
      </c>
      <c r="C60" s="2">
        <v>20</v>
      </c>
      <c r="D60" s="2">
        <f t="shared" si="3"/>
        <v>0</v>
      </c>
    </row>
    <row r="61" spans="2:4">
      <c r="B61" t="s">
        <v>212</v>
      </c>
      <c r="C61" s="2">
        <v>100</v>
      </c>
      <c r="D61" s="2">
        <f t="shared" si="3"/>
        <v>0</v>
      </c>
    </row>
    <row r="62" spans="2:4">
      <c r="B62" t="s">
        <v>29</v>
      </c>
      <c r="D62" s="2">
        <f>+SUM(E62:Q62)</f>
        <v>0</v>
      </c>
    </row>
    <row r="63" spans="2:4">
      <c r="B63" t="s">
        <v>30</v>
      </c>
      <c r="D63" s="2">
        <f t="shared" si="3"/>
        <v>0</v>
      </c>
    </row>
    <row r="64" spans="2:4">
      <c r="B64" t="s">
        <v>31</v>
      </c>
      <c r="C64" s="2">
        <v>500</v>
      </c>
      <c r="D64" s="2">
        <f t="shared" si="3"/>
        <v>0</v>
      </c>
    </row>
    <row r="65" spans="2:24">
      <c r="B65" t="s">
        <v>32</v>
      </c>
      <c r="D65" s="2">
        <f t="shared" si="3"/>
        <v>0</v>
      </c>
    </row>
    <row r="66" spans="2:24">
      <c r="B66" t="s">
        <v>33</v>
      </c>
      <c r="C66" s="2">
        <v>100</v>
      </c>
      <c r="D66" s="2">
        <f t="shared" si="3"/>
        <v>0</v>
      </c>
    </row>
    <row r="67" spans="2:24">
      <c r="B67" t="s">
        <v>34</v>
      </c>
      <c r="C67" s="2">
        <v>200</v>
      </c>
      <c r="D67" s="2">
        <f t="shared" si="3"/>
        <v>0</v>
      </c>
    </row>
    <row r="68" spans="2:24">
      <c r="B68" t="s">
        <v>35</v>
      </c>
      <c r="D68" s="2">
        <f t="shared" si="3"/>
        <v>0</v>
      </c>
    </row>
    <row r="69" spans="2:24">
      <c r="D69" s="2">
        <f t="shared" si="3"/>
        <v>0</v>
      </c>
    </row>
    <row r="70" spans="2:24">
      <c r="B70" t="s">
        <v>37</v>
      </c>
      <c r="C70" s="2">
        <f>SUM(C49:C69)/12</f>
        <v>500</v>
      </c>
      <c r="D70" s="2">
        <f t="shared" si="3"/>
        <v>0</v>
      </c>
    </row>
    <row r="71" spans="2:24">
      <c r="B71" s="15" t="s">
        <v>38</v>
      </c>
      <c r="C71" s="16">
        <f>SUM(C49:C69)</f>
        <v>6000</v>
      </c>
      <c r="D71" s="16">
        <f t="shared" si="3"/>
        <v>0</v>
      </c>
      <c r="E71" s="16">
        <f>SUM(E49:E69)</f>
        <v>0</v>
      </c>
      <c r="F71" s="16">
        <f t="shared" ref="F71:Q71" si="16">SUM(F49:F69)</f>
        <v>0</v>
      </c>
      <c r="G71" s="16">
        <f t="shared" si="16"/>
        <v>0</v>
      </c>
      <c r="H71" s="16">
        <f t="shared" si="16"/>
        <v>0</v>
      </c>
      <c r="I71" s="16">
        <f t="shared" si="16"/>
        <v>0</v>
      </c>
      <c r="J71" s="16">
        <f t="shared" si="16"/>
        <v>0</v>
      </c>
      <c r="K71" s="16">
        <f t="shared" si="16"/>
        <v>0</v>
      </c>
      <c r="L71" s="16">
        <f t="shared" si="16"/>
        <v>0</v>
      </c>
      <c r="M71" s="16">
        <f t="shared" si="16"/>
        <v>0</v>
      </c>
      <c r="N71" s="16">
        <f t="shared" si="16"/>
        <v>0</v>
      </c>
      <c r="O71" s="16">
        <f t="shared" si="16"/>
        <v>0</v>
      </c>
      <c r="P71" s="16">
        <f t="shared" si="16"/>
        <v>0</v>
      </c>
      <c r="Q71" s="16">
        <f t="shared" si="16"/>
        <v>0</v>
      </c>
    </row>
    <row r="72" spans="2:24">
      <c r="D72" s="2"/>
    </row>
    <row r="73" spans="2:24" ht="18.75">
      <c r="D73" s="67" t="s">
        <v>180</v>
      </c>
    </row>
    <row r="74" spans="2:24">
      <c r="B74" t="s">
        <v>171</v>
      </c>
      <c r="C74" s="2">
        <f>SUM(C14:C28)</f>
        <v>1034</v>
      </c>
      <c r="D74" s="2">
        <f>+SUM(E74:Q74)</f>
        <v>994</v>
      </c>
      <c r="E74" s="2">
        <f>SUM(E14:E28)</f>
        <v>0</v>
      </c>
      <c r="F74" s="2">
        <f t="shared" ref="F74:P74" si="17">SUM(F14:F28)</f>
        <v>0</v>
      </c>
      <c r="G74" s="2">
        <f t="shared" si="17"/>
        <v>0</v>
      </c>
      <c r="H74" s="2">
        <f t="shared" si="17"/>
        <v>0</v>
      </c>
      <c r="I74" s="2">
        <f t="shared" si="17"/>
        <v>0</v>
      </c>
      <c r="J74" s="2">
        <f t="shared" si="17"/>
        <v>0</v>
      </c>
      <c r="K74" s="2">
        <f t="shared" si="17"/>
        <v>0</v>
      </c>
      <c r="L74" s="2">
        <f t="shared" si="17"/>
        <v>0</v>
      </c>
      <c r="M74" s="2">
        <f t="shared" si="17"/>
        <v>0</v>
      </c>
      <c r="N74" s="2">
        <f t="shared" si="17"/>
        <v>0</v>
      </c>
      <c r="O74" s="2">
        <f t="shared" si="17"/>
        <v>0</v>
      </c>
      <c r="P74" s="2">
        <f t="shared" si="17"/>
        <v>0</v>
      </c>
      <c r="Q74" s="2">
        <f>SUM(Q14:Q28)</f>
        <v>994</v>
      </c>
    </row>
    <row r="75" spans="2:24">
      <c r="B75" t="s">
        <v>170</v>
      </c>
      <c r="C75" s="2">
        <f>SUM(C13,C31,C39,C40)</f>
        <v>2000</v>
      </c>
      <c r="D75" s="2">
        <f>+SUM(E75:Q75)</f>
        <v>2000</v>
      </c>
      <c r="E75" s="2">
        <f>SUM(E13,E31,E39,E40)</f>
        <v>0</v>
      </c>
      <c r="F75" s="2">
        <f t="shared" ref="F75:Q75" si="18">SUM(F13,F31,F39,F40)</f>
        <v>0</v>
      </c>
      <c r="G75" s="2">
        <f t="shared" si="18"/>
        <v>0</v>
      </c>
      <c r="H75" s="2">
        <f t="shared" si="18"/>
        <v>0</v>
      </c>
      <c r="I75" s="2">
        <f t="shared" si="18"/>
        <v>0</v>
      </c>
      <c r="J75" s="2">
        <f t="shared" si="18"/>
        <v>0</v>
      </c>
      <c r="K75" s="2">
        <f t="shared" si="18"/>
        <v>0</v>
      </c>
      <c r="L75" s="2">
        <f t="shared" si="18"/>
        <v>0</v>
      </c>
      <c r="M75" s="2">
        <f t="shared" si="18"/>
        <v>0</v>
      </c>
      <c r="N75" s="2">
        <f t="shared" si="18"/>
        <v>0</v>
      </c>
      <c r="O75" s="2">
        <f t="shared" si="18"/>
        <v>0</v>
      </c>
      <c r="P75" s="2">
        <f t="shared" si="18"/>
        <v>0</v>
      </c>
      <c r="Q75" s="2">
        <f t="shared" si="18"/>
        <v>2000</v>
      </c>
      <c r="R75" s="2"/>
    </row>
    <row r="76" spans="2:24">
      <c r="B76" t="s">
        <v>217</v>
      </c>
      <c r="C76" s="2">
        <f>SUM(C33)</f>
        <v>66</v>
      </c>
      <c r="D76" s="2">
        <f t="shared" ref="D76:D77" si="19">+SUM(E76:Q76)</f>
        <v>106</v>
      </c>
      <c r="E76" s="2">
        <f>SUM(E33)</f>
        <v>0</v>
      </c>
      <c r="F76" s="2">
        <f t="shared" ref="F76:Q76" si="20">SUM(F33)</f>
        <v>0</v>
      </c>
      <c r="G76" s="2">
        <f t="shared" si="20"/>
        <v>0</v>
      </c>
      <c r="H76" s="2">
        <f t="shared" si="20"/>
        <v>0</v>
      </c>
      <c r="I76" s="2">
        <f t="shared" si="20"/>
        <v>0</v>
      </c>
      <c r="J76" s="2">
        <f t="shared" si="20"/>
        <v>0</v>
      </c>
      <c r="K76" s="2">
        <f t="shared" si="20"/>
        <v>0</v>
      </c>
      <c r="L76" s="2">
        <f t="shared" si="20"/>
        <v>0</v>
      </c>
      <c r="M76" s="2">
        <f t="shared" si="20"/>
        <v>0</v>
      </c>
      <c r="N76" s="2">
        <f t="shared" si="20"/>
        <v>0</v>
      </c>
      <c r="O76" s="2">
        <f t="shared" si="20"/>
        <v>0</v>
      </c>
      <c r="P76" s="2">
        <f t="shared" si="20"/>
        <v>0</v>
      </c>
      <c r="Q76" s="2">
        <f t="shared" si="20"/>
        <v>106</v>
      </c>
    </row>
    <row r="77" spans="2:24">
      <c r="B77" t="s">
        <v>57</v>
      </c>
      <c r="C77" s="2">
        <f>C41</f>
        <v>500</v>
      </c>
      <c r="D77" s="2">
        <f t="shared" si="19"/>
        <v>500</v>
      </c>
      <c r="E77" s="2">
        <f>E41</f>
        <v>0</v>
      </c>
      <c r="F77" s="2">
        <f t="shared" ref="F77:Q77" si="21">F41</f>
        <v>0</v>
      </c>
      <c r="G77" s="2">
        <f t="shared" si="21"/>
        <v>0</v>
      </c>
      <c r="H77" s="2">
        <f t="shared" si="21"/>
        <v>0</v>
      </c>
      <c r="I77" s="2">
        <f t="shared" si="21"/>
        <v>0</v>
      </c>
      <c r="J77" s="2">
        <f t="shared" si="21"/>
        <v>0</v>
      </c>
      <c r="K77" s="2">
        <f t="shared" si="21"/>
        <v>0</v>
      </c>
      <c r="L77" s="2">
        <f t="shared" si="21"/>
        <v>0</v>
      </c>
      <c r="M77" s="2">
        <f t="shared" si="21"/>
        <v>0</v>
      </c>
      <c r="N77" s="2">
        <f t="shared" si="21"/>
        <v>0</v>
      </c>
      <c r="O77" s="2">
        <f t="shared" si="21"/>
        <v>0</v>
      </c>
      <c r="P77" s="2">
        <f t="shared" si="21"/>
        <v>0</v>
      </c>
      <c r="Q77" s="2">
        <f t="shared" si="21"/>
        <v>500</v>
      </c>
      <c r="R77" s="2"/>
      <c r="S77" s="2"/>
      <c r="T77" s="2"/>
      <c r="U77" s="2"/>
      <c r="V77" s="2"/>
      <c r="W77" s="2"/>
      <c r="X77" s="2"/>
    </row>
    <row r="78" spans="2:24" s="1" customFormat="1">
      <c r="B78" s="1" t="s">
        <v>3</v>
      </c>
      <c r="C78" s="3">
        <f>SUM(C74:C77)</f>
        <v>3600</v>
      </c>
      <c r="D78" s="3">
        <f t="shared" ref="D78:K78" si="22">SUM(D74:D77)</f>
        <v>3600</v>
      </c>
      <c r="E78" s="3">
        <f t="shared" si="22"/>
        <v>0</v>
      </c>
      <c r="F78" s="3">
        <f t="shared" si="22"/>
        <v>0</v>
      </c>
      <c r="G78" s="3">
        <f t="shared" si="22"/>
        <v>0</v>
      </c>
      <c r="H78" s="3">
        <f t="shared" si="22"/>
        <v>0</v>
      </c>
      <c r="I78" s="3">
        <f t="shared" si="22"/>
        <v>0</v>
      </c>
      <c r="J78" s="3">
        <f t="shared" si="22"/>
        <v>0</v>
      </c>
      <c r="K78" s="3">
        <f t="shared" si="22"/>
        <v>0</v>
      </c>
      <c r="L78" s="3">
        <f>SUM(L74:L77)</f>
        <v>0</v>
      </c>
      <c r="M78" s="3">
        <f t="shared" ref="M78" si="23">SUM(M74:M77)</f>
        <v>0</v>
      </c>
      <c r="N78" s="3">
        <f t="shared" ref="N78" si="24">SUM(N74:N77)</f>
        <v>0</v>
      </c>
      <c r="O78" s="3">
        <f t="shared" ref="O78" si="25">SUM(O74:O77)</f>
        <v>0</v>
      </c>
      <c r="P78" s="3">
        <f t="shared" ref="P78" si="26">SUM(P74:P77)</f>
        <v>0</v>
      </c>
      <c r="Q78" s="3">
        <f>SUM(Q74:Q77)</f>
        <v>3600</v>
      </c>
      <c r="R78" s="3"/>
      <c r="S78" s="3"/>
      <c r="T78" s="3"/>
      <c r="U78" s="3"/>
      <c r="V78" s="3"/>
      <c r="W78" s="3"/>
      <c r="X78" s="3"/>
    </row>
    <row r="79" spans="2:24">
      <c r="B79" t="s">
        <v>176</v>
      </c>
      <c r="C79" s="66">
        <f>SUM(C14:C24)/C9</f>
        <v>0.25944444444444442</v>
      </c>
      <c r="D79" s="66">
        <f t="shared" ref="D79:Q79" si="27">SUM(D14:D24)/D9</f>
        <v>0.24833333333333332</v>
      </c>
      <c r="E79" s="2" t="e">
        <f t="shared" si="27"/>
        <v>#DIV/0!</v>
      </c>
      <c r="F79" s="2" t="e">
        <f t="shared" si="27"/>
        <v>#DIV/0!</v>
      </c>
      <c r="G79" s="2" t="e">
        <f t="shared" si="27"/>
        <v>#DIV/0!</v>
      </c>
      <c r="H79" s="2" t="e">
        <f t="shared" si="27"/>
        <v>#DIV/0!</v>
      </c>
      <c r="I79" s="2" t="e">
        <f t="shared" si="27"/>
        <v>#DIV/0!</v>
      </c>
      <c r="J79" s="2" t="e">
        <f t="shared" si="27"/>
        <v>#DIV/0!</v>
      </c>
      <c r="K79" s="2" t="e">
        <f t="shared" si="27"/>
        <v>#DIV/0!</v>
      </c>
      <c r="L79" s="2" t="e">
        <f t="shared" si="27"/>
        <v>#DIV/0!</v>
      </c>
      <c r="M79" s="2" t="e">
        <f t="shared" si="27"/>
        <v>#DIV/0!</v>
      </c>
      <c r="N79" s="2" t="e">
        <f t="shared" si="27"/>
        <v>#DIV/0!</v>
      </c>
      <c r="O79" s="2" t="e">
        <f t="shared" si="27"/>
        <v>#DIV/0!</v>
      </c>
      <c r="P79" s="2" t="e">
        <f t="shared" si="27"/>
        <v>#DIV/0!</v>
      </c>
      <c r="Q79" s="66">
        <f t="shared" si="27"/>
        <v>0.24833333333333332</v>
      </c>
    </row>
    <row r="80" spans="2:24">
      <c r="B80" t="s">
        <v>175</v>
      </c>
      <c r="C80" s="66">
        <f>C32/C9</f>
        <v>0</v>
      </c>
      <c r="D80" s="66">
        <f t="shared" ref="D80:Q80" si="28">D32/D9</f>
        <v>0</v>
      </c>
      <c r="E80" s="2" t="e">
        <f t="shared" si="28"/>
        <v>#DIV/0!</v>
      </c>
      <c r="F80" s="2" t="e">
        <f t="shared" si="28"/>
        <v>#DIV/0!</v>
      </c>
      <c r="G80" s="2" t="e">
        <f t="shared" si="28"/>
        <v>#DIV/0!</v>
      </c>
      <c r="H80" s="2" t="e">
        <f t="shared" si="28"/>
        <v>#DIV/0!</v>
      </c>
      <c r="I80" s="2" t="e">
        <f t="shared" si="28"/>
        <v>#DIV/0!</v>
      </c>
      <c r="J80" s="2" t="e">
        <f t="shared" si="28"/>
        <v>#DIV/0!</v>
      </c>
      <c r="K80" s="2" t="e">
        <f t="shared" si="28"/>
        <v>#DIV/0!</v>
      </c>
      <c r="L80" s="2" t="e">
        <f t="shared" si="28"/>
        <v>#DIV/0!</v>
      </c>
      <c r="M80" s="2" t="e">
        <f t="shared" si="28"/>
        <v>#DIV/0!</v>
      </c>
      <c r="N80" s="2" t="e">
        <f t="shared" si="28"/>
        <v>#DIV/0!</v>
      </c>
      <c r="O80" s="2" t="e">
        <f t="shared" si="28"/>
        <v>#DIV/0!</v>
      </c>
      <c r="P80" s="2" t="e">
        <f t="shared" si="28"/>
        <v>#DIV/0!</v>
      </c>
      <c r="Q80" s="66">
        <f t="shared" si="28"/>
        <v>0</v>
      </c>
    </row>
    <row r="81" spans="2:27">
      <c r="B81" t="s">
        <v>178</v>
      </c>
      <c r="C81" s="66">
        <f>C13/C9</f>
        <v>0.25</v>
      </c>
      <c r="D81" s="66">
        <f t="shared" ref="D81:Q81" si="29">D13/D9</f>
        <v>0.25</v>
      </c>
      <c r="E81" s="2" t="e">
        <f t="shared" si="29"/>
        <v>#DIV/0!</v>
      </c>
      <c r="F81" s="2" t="e">
        <f t="shared" si="29"/>
        <v>#DIV/0!</v>
      </c>
      <c r="G81" s="2" t="e">
        <f t="shared" si="29"/>
        <v>#DIV/0!</v>
      </c>
      <c r="H81" s="2" t="e">
        <f t="shared" si="29"/>
        <v>#DIV/0!</v>
      </c>
      <c r="I81" s="2" t="e">
        <f t="shared" si="29"/>
        <v>#DIV/0!</v>
      </c>
      <c r="J81" s="2" t="e">
        <f t="shared" si="29"/>
        <v>#DIV/0!</v>
      </c>
      <c r="K81" s="2" t="e">
        <f t="shared" si="29"/>
        <v>#DIV/0!</v>
      </c>
      <c r="L81" s="2" t="e">
        <f t="shared" si="29"/>
        <v>#DIV/0!</v>
      </c>
      <c r="M81" s="2" t="e">
        <f t="shared" si="29"/>
        <v>#DIV/0!</v>
      </c>
      <c r="N81" s="2" t="e">
        <f t="shared" si="29"/>
        <v>#DIV/0!</v>
      </c>
      <c r="O81" s="2" t="e">
        <f t="shared" si="29"/>
        <v>#DIV/0!</v>
      </c>
      <c r="P81" s="2" t="e">
        <f t="shared" si="29"/>
        <v>#DIV/0!</v>
      </c>
      <c r="Q81" s="66">
        <f t="shared" si="29"/>
        <v>0.25</v>
      </c>
    </row>
    <row r="82" spans="2:27">
      <c r="B82" t="s">
        <v>174</v>
      </c>
      <c r="C82" s="66">
        <f>SUM(C25:C26)/C9</f>
        <v>2.7777777777777776E-2</v>
      </c>
      <c r="D82" s="66">
        <f t="shared" ref="D82:Q82" si="30">SUM(D25:D26)/D9</f>
        <v>2.7777777777777776E-2</v>
      </c>
      <c r="E82" s="2" t="e">
        <f t="shared" si="30"/>
        <v>#DIV/0!</v>
      </c>
      <c r="F82" s="2" t="e">
        <f t="shared" si="30"/>
        <v>#DIV/0!</v>
      </c>
      <c r="G82" s="2" t="e">
        <f t="shared" si="30"/>
        <v>#DIV/0!</v>
      </c>
      <c r="H82" s="2" t="e">
        <f t="shared" si="30"/>
        <v>#DIV/0!</v>
      </c>
      <c r="I82" s="2" t="e">
        <f t="shared" si="30"/>
        <v>#DIV/0!</v>
      </c>
      <c r="J82" s="2" t="e">
        <f t="shared" si="30"/>
        <v>#DIV/0!</v>
      </c>
      <c r="K82" s="2" t="e">
        <f t="shared" si="30"/>
        <v>#DIV/0!</v>
      </c>
      <c r="L82" s="2" t="e">
        <f t="shared" si="30"/>
        <v>#DIV/0!</v>
      </c>
      <c r="M82" s="2" t="e">
        <f t="shared" si="30"/>
        <v>#DIV/0!</v>
      </c>
      <c r="N82" s="2" t="e">
        <f t="shared" si="30"/>
        <v>#DIV/0!</v>
      </c>
      <c r="O82" s="2" t="e">
        <f t="shared" si="30"/>
        <v>#DIV/0!</v>
      </c>
      <c r="P82" s="2" t="e">
        <f t="shared" si="30"/>
        <v>#DIV/0!</v>
      </c>
      <c r="Q82" s="66">
        <f t="shared" si="30"/>
        <v>2.7777777777777776E-2</v>
      </c>
    </row>
    <row r="83" spans="2:27">
      <c r="B83" t="s">
        <v>173</v>
      </c>
      <c r="C83" s="66">
        <f>SUM(C31,C33:C34)/C9</f>
        <v>0.2961111111111111</v>
      </c>
      <c r="D83" s="66">
        <f t="shared" ref="D83:Q83" si="31">SUM(D31,D33:D34)/D9</f>
        <v>0.30722222222222223</v>
      </c>
      <c r="E83" s="2" t="e">
        <f t="shared" si="31"/>
        <v>#DIV/0!</v>
      </c>
      <c r="F83" s="2" t="e">
        <f t="shared" si="31"/>
        <v>#DIV/0!</v>
      </c>
      <c r="G83" s="2" t="e">
        <f t="shared" si="31"/>
        <v>#DIV/0!</v>
      </c>
      <c r="H83" s="2" t="e">
        <f t="shared" si="31"/>
        <v>#DIV/0!</v>
      </c>
      <c r="I83" s="2" t="e">
        <f t="shared" si="31"/>
        <v>#DIV/0!</v>
      </c>
      <c r="J83" s="2" t="e">
        <f t="shared" si="31"/>
        <v>#DIV/0!</v>
      </c>
      <c r="K83" s="2" t="e">
        <f t="shared" si="31"/>
        <v>#DIV/0!</v>
      </c>
      <c r="L83" s="2" t="e">
        <f t="shared" si="31"/>
        <v>#DIV/0!</v>
      </c>
      <c r="M83" s="2" t="e">
        <f t="shared" si="31"/>
        <v>#DIV/0!</v>
      </c>
      <c r="N83" s="2" t="e">
        <f t="shared" si="31"/>
        <v>#DIV/0!</v>
      </c>
      <c r="O83" s="2" t="e">
        <f t="shared" si="31"/>
        <v>#DIV/0!</v>
      </c>
      <c r="P83" s="2" t="e">
        <f t="shared" si="31"/>
        <v>#DIV/0!</v>
      </c>
      <c r="Q83" s="66">
        <f t="shared" si="31"/>
        <v>0.30722222222222223</v>
      </c>
    </row>
    <row r="84" spans="2:27">
      <c r="B84" t="s">
        <v>172</v>
      </c>
      <c r="C84" s="66">
        <f>SUM(C39:C40)/C9</f>
        <v>2.7777777777777776E-2</v>
      </c>
      <c r="D84" s="66">
        <f t="shared" ref="D84:Q84" si="32">SUM(D39:D40)/D9</f>
        <v>2.7777777777777776E-2</v>
      </c>
      <c r="E84" s="2" t="e">
        <f t="shared" si="32"/>
        <v>#DIV/0!</v>
      </c>
      <c r="F84" s="2" t="e">
        <f t="shared" si="32"/>
        <v>#DIV/0!</v>
      </c>
      <c r="G84" s="2" t="e">
        <f t="shared" si="32"/>
        <v>#DIV/0!</v>
      </c>
      <c r="H84" s="2" t="e">
        <f t="shared" si="32"/>
        <v>#DIV/0!</v>
      </c>
      <c r="I84" s="2" t="e">
        <f t="shared" si="32"/>
        <v>#DIV/0!</v>
      </c>
      <c r="J84" s="2" t="e">
        <f t="shared" si="32"/>
        <v>#DIV/0!</v>
      </c>
      <c r="K84" s="2" t="e">
        <f t="shared" si="32"/>
        <v>#DIV/0!</v>
      </c>
      <c r="L84" s="2" t="e">
        <f t="shared" si="32"/>
        <v>#DIV/0!</v>
      </c>
      <c r="M84" s="2" t="e">
        <f t="shared" si="32"/>
        <v>#DIV/0!</v>
      </c>
      <c r="N84" s="2" t="e">
        <f t="shared" si="32"/>
        <v>#DIV/0!</v>
      </c>
      <c r="O84" s="2" t="e">
        <f t="shared" si="32"/>
        <v>#DIV/0!</v>
      </c>
      <c r="P84" s="2" t="e">
        <f t="shared" si="32"/>
        <v>#DIV/0!</v>
      </c>
      <c r="Q84" s="66">
        <f t="shared" si="32"/>
        <v>2.7777777777777776E-2</v>
      </c>
    </row>
    <row r="85" spans="2:27">
      <c r="B85" t="s">
        <v>177</v>
      </c>
      <c r="C85" s="66">
        <f>SUM(C41)/C9</f>
        <v>0.1388888888888889</v>
      </c>
      <c r="D85" s="66">
        <f t="shared" ref="D85:Q85" si="33">SUM(D41)/D9</f>
        <v>0.1388888888888889</v>
      </c>
      <c r="E85" s="2" t="e">
        <f t="shared" si="33"/>
        <v>#DIV/0!</v>
      </c>
      <c r="F85" s="2" t="e">
        <f t="shared" si="33"/>
        <v>#DIV/0!</v>
      </c>
      <c r="G85" s="2" t="e">
        <f t="shared" si="33"/>
        <v>#DIV/0!</v>
      </c>
      <c r="H85" s="2" t="e">
        <f t="shared" si="33"/>
        <v>#DIV/0!</v>
      </c>
      <c r="I85" s="2" t="e">
        <f t="shared" si="33"/>
        <v>#DIV/0!</v>
      </c>
      <c r="J85" s="2" t="e">
        <f t="shared" si="33"/>
        <v>#DIV/0!</v>
      </c>
      <c r="K85" s="2" t="e">
        <f t="shared" si="33"/>
        <v>#DIV/0!</v>
      </c>
      <c r="L85" s="2" t="e">
        <f t="shared" si="33"/>
        <v>#DIV/0!</v>
      </c>
      <c r="M85" s="2" t="e">
        <f t="shared" si="33"/>
        <v>#DIV/0!</v>
      </c>
      <c r="N85" s="2" t="e">
        <f t="shared" si="33"/>
        <v>#DIV/0!</v>
      </c>
      <c r="O85" s="2" t="e">
        <f t="shared" si="33"/>
        <v>#DIV/0!</v>
      </c>
      <c r="P85" s="2" t="e">
        <f t="shared" si="33"/>
        <v>#DIV/0!</v>
      </c>
      <c r="Q85" s="66">
        <f t="shared" si="33"/>
        <v>0.1388888888888889</v>
      </c>
    </row>
    <row r="86" spans="2:27" s="1" customFormat="1">
      <c r="B86" s="1" t="s">
        <v>216</v>
      </c>
      <c r="C86" s="72">
        <f>SUM(C79:C85)</f>
        <v>1</v>
      </c>
      <c r="D86" s="72">
        <f t="shared" ref="D86:Q86" si="34">SUM(D79:D85)</f>
        <v>1</v>
      </c>
      <c r="E86" s="72" t="e">
        <f t="shared" si="34"/>
        <v>#DIV/0!</v>
      </c>
      <c r="F86" s="72" t="e">
        <f t="shared" si="34"/>
        <v>#DIV/0!</v>
      </c>
      <c r="G86" s="72" t="e">
        <f t="shared" si="34"/>
        <v>#DIV/0!</v>
      </c>
      <c r="H86" s="72" t="e">
        <f t="shared" si="34"/>
        <v>#DIV/0!</v>
      </c>
      <c r="I86" s="72" t="e">
        <f t="shared" si="34"/>
        <v>#DIV/0!</v>
      </c>
      <c r="J86" s="72" t="e">
        <f t="shared" si="34"/>
        <v>#DIV/0!</v>
      </c>
      <c r="K86" s="72" t="e">
        <f t="shared" si="34"/>
        <v>#DIV/0!</v>
      </c>
      <c r="L86" s="72" t="e">
        <f t="shared" si="34"/>
        <v>#DIV/0!</v>
      </c>
      <c r="M86" s="72" t="e">
        <f t="shared" si="34"/>
        <v>#DIV/0!</v>
      </c>
      <c r="N86" s="72" t="e">
        <f t="shared" si="34"/>
        <v>#DIV/0!</v>
      </c>
      <c r="O86" s="72" t="e">
        <f t="shared" si="34"/>
        <v>#DIV/0!</v>
      </c>
      <c r="P86" s="72" t="e">
        <f t="shared" si="34"/>
        <v>#DIV/0!</v>
      </c>
      <c r="Q86" s="72">
        <f t="shared" si="34"/>
        <v>1</v>
      </c>
      <c r="R86" s="72"/>
      <c r="S86" s="72"/>
      <c r="T86" s="72"/>
      <c r="U86" s="72"/>
      <c r="V86" s="72"/>
      <c r="W86" s="72"/>
      <c r="X86" s="72"/>
      <c r="Y86" s="72"/>
      <c r="Z86" s="72"/>
      <c r="AA86" s="72"/>
    </row>
  </sheetData>
  <pageMargins left="0.7" right="0.7" top="0.75" bottom="0.75" header="0.3" footer="0.3"/>
  <pageSetup orientation="portrait" verticalDpi="0" r:id="rId1"/>
  <headerFooter>
    <oddFooter>&amp;Lhttps://liberdownload.com&amp;RLiberman Consulting L.L.C.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2376D-80AF-4CDE-9017-361F9D59AA58}">
  <dimension ref="B1:Q22"/>
  <sheetViews>
    <sheetView workbookViewId="0">
      <selection activeCell="G20" sqref="G20"/>
    </sheetView>
  </sheetViews>
  <sheetFormatPr defaultRowHeight="15"/>
  <cols>
    <col min="2" max="2" width="21.7109375" customWidth="1"/>
    <col min="3" max="3" width="14.140625" customWidth="1"/>
    <col min="4" max="4" width="14.7109375" customWidth="1"/>
    <col min="5" max="5" width="3.42578125" customWidth="1"/>
    <col min="16" max="16" width="12.140625" customWidth="1"/>
    <col min="17" max="17" width="12" customWidth="1"/>
  </cols>
  <sheetData>
    <row r="1" spans="2:17">
      <c r="G1" t="s">
        <v>210</v>
      </c>
    </row>
    <row r="3" spans="2:17" ht="19.5">
      <c r="B3" s="17"/>
      <c r="C3" s="17" t="s">
        <v>75</v>
      </c>
      <c r="D3" s="17" t="s">
        <v>60</v>
      </c>
      <c r="E3" s="18"/>
      <c r="F3" s="17" t="s">
        <v>61</v>
      </c>
      <c r="G3" s="17" t="s">
        <v>62</v>
      </c>
      <c r="H3" s="17" t="s">
        <v>63</v>
      </c>
      <c r="I3" s="17" t="s">
        <v>64</v>
      </c>
      <c r="J3" s="17" t="s">
        <v>65</v>
      </c>
      <c r="K3" s="17" t="s">
        <v>47</v>
      </c>
      <c r="L3" s="17" t="s">
        <v>48</v>
      </c>
      <c r="M3" s="17" t="s">
        <v>49</v>
      </c>
      <c r="N3" s="17" t="s">
        <v>66</v>
      </c>
      <c r="O3" s="17" t="s">
        <v>51</v>
      </c>
      <c r="P3" s="17" t="s">
        <v>67</v>
      </c>
      <c r="Q3" s="19" t="s">
        <v>53</v>
      </c>
    </row>
    <row r="4" spans="2:17">
      <c r="B4" s="26" t="s">
        <v>168</v>
      </c>
      <c r="C4" s="27">
        <v>0</v>
      </c>
      <c r="D4" s="27">
        <f>SUM(F4:Q4)</f>
        <v>0</v>
      </c>
      <c r="E4" s="34"/>
      <c r="F4" s="27"/>
      <c r="G4" s="27"/>
      <c r="H4" s="27"/>
      <c r="I4" s="27"/>
      <c r="J4" s="27"/>
      <c r="K4" s="27"/>
      <c r="L4" s="27"/>
      <c r="M4" s="27"/>
      <c r="N4" s="27"/>
      <c r="O4" s="27"/>
      <c r="P4" s="27">
        <v>0</v>
      </c>
      <c r="Q4" s="20">
        <v>0</v>
      </c>
    </row>
    <row r="5" spans="2:17">
      <c r="B5" s="28" t="s">
        <v>68</v>
      </c>
      <c r="C5" s="21">
        <v>0</v>
      </c>
      <c r="D5" s="21">
        <f t="shared" ref="D5:D6" si="0">SUM(F5:Q5)</f>
        <v>0</v>
      </c>
      <c r="E5" s="35"/>
      <c r="F5" s="21"/>
      <c r="G5" s="21"/>
      <c r="H5" s="21"/>
      <c r="I5" s="21"/>
      <c r="J5" s="21"/>
      <c r="K5" s="21"/>
      <c r="L5" s="21"/>
      <c r="M5" s="21"/>
      <c r="N5" s="21"/>
      <c r="O5" s="21"/>
      <c r="P5" s="21">
        <v>0</v>
      </c>
      <c r="Q5" s="29">
        <v>0</v>
      </c>
    </row>
    <row r="6" spans="2:17">
      <c r="B6" s="28" t="s">
        <v>69</v>
      </c>
      <c r="C6" s="21">
        <v>0</v>
      </c>
      <c r="D6" s="21">
        <f t="shared" si="0"/>
        <v>0</v>
      </c>
      <c r="E6" s="35"/>
      <c r="F6" s="21"/>
      <c r="G6" s="21"/>
      <c r="H6" s="21"/>
      <c r="I6" s="21"/>
      <c r="J6" s="21"/>
      <c r="K6" s="21"/>
      <c r="L6" s="21"/>
      <c r="M6" s="21"/>
      <c r="N6" s="21"/>
      <c r="O6" s="21"/>
      <c r="P6" s="21">
        <v>0</v>
      </c>
      <c r="Q6" s="29">
        <v>0</v>
      </c>
    </row>
    <row r="7" spans="2:17" s="5" customFormat="1" ht="15.75">
      <c r="B7" s="38" t="s">
        <v>70</v>
      </c>
      <c r="C7" s="39">
        <f>SUM(C4:C6)</f>
        <v>0</v>
      </c>
      <c r="D7" s="39">
        <f>SUM(D4:D6)</f>
        <v>0</v>
      </c>
      <c r="E7" s="40"/>
      <c r="F7" s="39">
        <f>SUM(F4:F6)</f>
        <v>0</v>
      </c>
      <c r="G7" s="39">
        <f>SUM(G4:G6)</f>
        <v>0</v>
      </c>
      <c r="H7" s="39">
        <f t="shared" ref="H7:O7" si="1">SUM(H4:H6)</f>
        <v>0</v>
      </c>
      <c r="I7" s="39">
        <f t="shared" si="1"/>
        <v>0</v>
      </c>
      <c r="J7" s="39">
        <f t="shared" si="1"/>
        <v>0</v>
      </c>
      <c r="K7" s="39">
        <f t="shared" si="1"/>
        <v>0</v>
      </c>
      <c r="L7" s="39">
        <f t="shared" si="1"/>
        <v>0</v>
      </c>
      <c r="M7" s="39">
        <f t="shared" si="1"/>
        <v>0</v>
      </c>
      <c r="N7" s="39">
        <f t="shared" si="1"/>
        <v>0</v>
      </c>
      <c r="O7" s="39">
        <f t="shared" si="1"/>
        <v>0</v>
      </c>
      <c r="P7" s="39">
        <f>SUM(P4:P6)</f>
        <v>0</v>
      </c>
      <c r="Q7" s="41">
        <f>SUM(Q4:Q6)</f>
        <v>0</v>
      </c>
    </row>
    <row r="8" spans="2:17">
      <c r="B8" s="28"/>
      <c r="C8" s="21"/>
      <c r="D8" s="21"/>
      <c r="E8" s="3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9"/>
    </row>
    <row r="9" spans="2:17">
      <c r="B9" s="28" t="s">
        <v>169</v>
      </c>
      <c r="C9" s="21"/>
      <c r="D9" s="21">
        <f t="shared" ref="D9:D10" si="2">SUM(F9:Q9)</f>
        <v>0</v>
      </c>
      <c r="E9" s="35"/>
      <c r="F9" s="21"/>
      <c r="G9" s="21"/>
      <c r="H9" s="21"/>
      <c r="I9" s="21"/>
      <c r="J9" s="21"/>
      <c r="K9" s="21"/>
      <c r="L9" s="21"/>
      <c r="M9" s="21"/>
      <c r="N9" s="21"/>
      <c r="O9" s="21"/>
      <c r="P9" s="21">
        <v>0</v>
      </c>
      <c r="Q9" s="29">
        <v>0</v>
      </c>
    </row>
    <row r="10" spans="2:17">
      <c r="B10" s="28" t="s">
        <v>71</v>
      </c>
      <c r="C10" s="21"/>
      <c r="D10" s="21">
        <f t="shared" si="2"/>
        <v>0</v>
      </c>
      <c r="E10" s="3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9"/>
    </row>
    <row r="11" spans="2:17" s="5" customFormat="1" ht="15.75">
      <c r="B11" s="42" t="s">
        <v>70</v>
      </c>
      <c r="C11" s="39">
        <f>SUM(C7:C10)</f>
        <v>0</v>
      </c>
      <c r="D11" s="43">
        <f>SUM(D7:D10)</f>
        <v>0</v>
      </c>
      <c r="E11" s="44"/>
      <c r="F11" s="43">
        <f t="shared" ref="F11:P11" si="3">SUM(F7:F10)</f>
        <v>0</v>
      </c>
      <c r="G11" s="43">
        <f t="shared" si="3"/>
        <v>0</v>
      </c>
      <c r="H11" s="43">
        <f t="shared" si="3"/>
        <v>0</v>
      </c>
      <c r="I11" s="43">
        <f t="shared" si="3"/>
        <v>0</v>
      </c>
      <c r="J11" s="43">
        <f t="shared" si="3"/>
        <v>0</v>
      </c>
      <c r="K11" s="43">
        <f t="shared" si="3"/>
        <v>0</v>
      </c>
      <c r="L11" s="43">
        <f t="shared" si="3"/>
        <v>0</v>
      </c>
      <c r="M11" s="43">
        <f t="shared" si="3"/>
        <v>0</v>
      </c>
      <c r="N11" s="43">
        <f t="shared" si="3"/>
        <v>0</v>
      </c>
      <c r="O11" s="43">
        <f t="shared" si="3"/>
        <v>0</v>
      </c>
      <c r="P11" s="43">
        <f t="shared" si="3"/>
        <v>0</v>
      </c>
      <c r="Q11" s="45">
        <f>SUM(Q7:Q10)</f>
        <v>0</v>
      </c>
    </row>
    <row r="12" spans="2:17">
      <c r="B12" s="28" t="s">
        <v>209</v>
      </c>
      <c r="C12" s="21"/>
      <c r="D12" s="22"/>
      <c r="E12" s="36"/>
      <c r="F12" s="22"/>
      <c r="G12" s="22"/>
      <c r="H12" s="22"/>
      <c r="I12" s="22"/>
      <c r="J12" s="22"/>
      <c r="K12" s="22"/>
      <c r="L12" s="22"/>
      <c r="M12" s="22"/>
      <c r="N12" s="23"/>
      <c r="O12" s="24"/>
      <c r="P12" s="68"/>
      <c r="Q12" s="46"/>
    </row>
    <row r="13" spans="2:17">
      <c r="B13" s="28" t="s">
        <v>72</v>
      </c>
      <c r="C13" s="22"/>
      <c r="D13" s="22"/>
      <c r="E13" s="3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0"/>
    </row>
    <row r="14" spans="2:17">
      <c r="B14" s="31"/>
      <c r="C14" s="32"/>
      <c r="D14" s="32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7" spans="16:16">
      <c r="P17" s="6"/>
    </row>
    <row r="20" spans="16:16">
      <c r="P20" s="6"/>
    </row>
    <row r="22" spans="16:16">
      <c r="P22" s="6"/>
    </row>
  </sheetData>
  <pageMargins left="0.7" right="0.7" top="0.75" bottom="0.75" header="0.3" footer="0.3"/>
  <pageSetup orientation="portrait" verticalDpi="0" r:id="rId1"/>
  <headerFooter>
    <oddFooter>&amp;Lhttps://liberdownload.com&amp;RLiberman Consulting L.L.C.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3B200-6339-4045-99B4-38FDD85EB843}">
  <dimension ref="B2:R20"/>
  <sheetViews>
    <sheetView workbookViewId="0">
      <selection activeCell="B7" sqref="B7"/>
    </sheetView>
  </sheetViews>
  <sheetFormatPr defaultRowHeight="15"/>
  <cols>
    <col min="2" max="2" width="36" customWidth="1"/>
  </cols>
  <sheetData>
    <row r="2" spans="2:18">
      <c r="B2" t="s">
        <v>197</v>
      </c>
    </row>
    <row r="3" spans="2:18" ht="19.5">
      <c r="B3" t="s">
        <v>198</v>
      </c>
      <c r="D3" s="17" t="s">
        <v>61</v>
      </c>
      <c r="E3" s="17" t="s">
        <v>62</v>
      </c>
      <c r="F3" s="17" t="s">
        <v>63</v>
      </c>
      <c r="G3" s="17" t="s">
        <v>64</v>
      </c>
      <c r="H3" s="17" t="s">
        <v>65</v>
      </c>
      <c r="I3" s="17" t="s">
        <v>47</v>
      </c>
      <c r="J3" s="17" t="s">
        <v>48</v>
      </c>
      <c r="K3" s="17" t="s">
        <v>49</v>
      </c>
      <c r="L3" s="17" t="s">
        <v>66</v>
      </c>
      <c r="M3" s="17" t="s">
        <v>51</v>
      </c>
      <c r="N3" s="17" t="s">
        <v>67</v>
      </c>
      <c r="O3" s="19" t="s">
        <v>53</v>
      </c>
    </row>
    <row r="5" spans="2:18">
      <c r="B5" t="s">
        <v>201</v>
      </c>
      <c r="Q5" t="s">
        <v>192</v>
      </c>
    </row>
    <row r="6" spans="2:18">
      <c r="B6" t="s">
        <v>199</v>
      </c>
      <c r="Q6" t="s">
        <v>181</v>
      </c>
      <c r="R6" t="s">
        <v>182</v>
      </c>
    </row>
    <row r="7" spans="2:18">
      <c r="B7" t="s">
        <v>200</v>
      </c>
      <c r="Q7" t="s">
        <v>183</v>
      </c>
      <c r="R7" t="s">
        <v>184</v>
      </c>
    </row>
    <row r="8" spans="2:18">
      <c r="Q8" t="s">
        <v>186</v>
      </c>
      <c r="R8" t="s">
        <v>185</v>
      </c>
    </row>
    <row r="9" spans="2:18">
      <c r="Q9" t="s">
        <v>187</v>
      </c>
      <c r="R9" t="s">
        <v>188</v>
      </c>
    </row>
    <row r="10" spans="2:18">
      <c r="B10" t="s">
        <v>201</v>
      </c>
      <c r="Q10" t="s">
        <v>190</v>
      </c>
      <c r="R10" t="s">
        <v>189</v>
      </c>
    </row>
    <row r="11" spans="2:18">
      <c r="B11" t="s">
        <v>199</v>
      </c>
    </row>
    <row r="12" spans="2:18">
      <c r="B12" t="s">
        <v>200</v>
      </c>
      <c r="Q12" t="s">
        <v>193</v>
      </c>
    </row>
    <row r="13" spans="2:18">
      <c r="Q13" t="s">
        <v>196</v>
      </c>
      <c r="R13" t="s">
        <v>182</v>
      </c>
    </row>
    <row r="14" spans="2:18">
      <c r="Q14" t="s">
        <v>183</v>
      </c>
      <c r="R14" t="s">
        <v>184</v>
      </c>
    </row>
    <row r="15" spans="2:18">
      <c r="Q15" t="s">
        <v>186</v>
      </c>
      <c r="R15" t="s">
        <v>185</v>
      </c>
    </row>
    <row r="16" spans="2:18">
      <c r="Q16" t="s">
        <v>187</v>
      </c>
      <c r="R16" t="s">
        <v>188</v>
      </c>
    </row>
    <row r="17" spans="17:18">
      <c r="Q17" t="s">
        <v>194</v>
      </c>
      <c r="R17" t="s">
        <v>195</v>
      </c>
    </row>
    <row r="19" spans="17:18">
      <c r="Q19" t="s">
        <v>202</v>
      </c>
    </row>
    <row r="20" spans="17:18">
      <c r="Q20" s="69" t="s">
        <v>191</v>
      </c>
    </row>
  </sheetData>
  <hyperlinks>
    <hyperlink ref="Q20" r:id="rId1" xr:uid="{ECABC511-B556-4D8D-900A-B9901AA5A054}"/>
  </hyperlinks>
  <pageMargins left="0.7" right="0.7" top="0.75" bottom="0.75" header="0.3" footer="0.3"/>
  <pageSetup orientation="portrait" verticalDpi="0" r:id="rId2"/>
  <headerFooter>
    <oddFooter>&amp;Lhttps://liberdownload.com&amp;RLiberman Consulting L.L.C.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66AF-8D3E-4D9E-90EA-ABFF753FE5A7}">
  <dimension ref="C2:AR99"/>
  <sheetViews>
    <sheetView topLeftCell="A65" workbookViewId="0">
      <pane xSplit="8" topLeftCell="I1" activePane="topRight" state="frozen"/>
      <selection pane="topRight" activeCell="K14" sqref="K14"/>
    </sheetView>
  </sheetViews>
  <sheetFormatPr defaultRowHeight="15"/>
  <cols>
    <col min="3" max="3" width="26.42578125" customWidth="1"/>
    <col min="4" max="4" width="15.5703125" customWidth="1"/>
    <col min="5" max="5" width="13" customWidth="1"/>
    <col min="6" max="6" width="13.85546875" customWidth="1"/>
    <col min="7" max="7" width="1.85546875" customWidth="1"/>
    <col min="8" max="8" width="9" customWidth="1"/>
    <col min="9" max="9" width="1.85546875" customWidth="1"/>
    <col min="11" max="11" width="9.28515625" bestFit="1" customWidth="1"/>
    <col min="12" max="12" width="2.28515625" customWidth="1"/>
    <col min="14" max="14" width="9.28515625" bestFit="1" customWidth="1"/>
    <col min="15" max="15" width="2.5703125" customWidth="1"/>
    <col min="17" max="17" width="9.28515625" bestFit="1" customWidth="1"/>
    <col min="18" max="18" width="2" customWidth="1"/>
    <col min="20" max="20" width="9.28515625" bestFit="1" customWidth="1"/>
    <col min="21" max="21" width="2.7109375" customWidth="1"/>
    <col min="23" max="23" width="9.28515625" bestFit="1" customWidth="1"/>
    <col min="24" max="24" width="2.28515625" customWidth="1"/>
    <col min="26" max="26" width="9.28515625" bestFit="1" customWidth="1"/>
    <col min="27" max="27" width="2.7109375" customWidth="1"/>
    <col min="29" max="29" width="9.28515625" bestFit="1" customWidth="1"/>
    <col min="30" max="30" width="2.7109375" customWidth="1"/>
    <col min="32" max="32" width="9.28515625" bestFit="1" customWidth="1"/>
    <col min="33" max="33" width="2.42578125" customWidth="1"/>
    <col min="35" max="35" width="9.28515625" bestFit="1" customWidth="1"/>
    <col min="36" max="36" width="2.85546875" customWidth="1"/>
    <col min="38" max="38" width="9.28515625" bestFit="1" customWidth="1"/>
    <col min="39" max="39" width="2.28515625" customWidth="1"/>
    <col min="41" max="41" width="9.28515625" bestFit="1" customWidth="1"/>
    <col min="42" max="42" width="1.85546875" customWidth="1"/>
    <col min="44" max="44" width="9.28515625" bestFit="1" customWidth="1"/>
  </cols>
  <sheetData>
    <row r="2" spans="3:44">
      <c r="D2" t="s">
        <v>203</v>
      </c>
    </row>
    <row r="3" spans="3:44" ht="23.25">
      <c r="C3" s="47" t="s">
        <v>125</v>
      </c>
      <c r="D3" t="s">
        <v>205</v>
      </c>
    </row>
    <row r="4" spans="3:44" ht="18" thickBot="1">
      <c r="C4" s="51" t="s">
        <v>92</v>
      </c>
    </row>
    <row r="5" spans="3:44" s="53" customFormat="1" ht="15.75" thickTop="1">
      <c r="C5" s="62" t="s">
        <v>93</v>
      </c>
      <c r="D5" s="62" t="s">
        <v>94</v>
      </c>
      <c r="E5" s="62" t="s">
        <v>95</v>
      </c>
      <c r="F5" s="62" t="s">
        <v>96</v>
      </c>
      <c r="G5" s="52"/>
      <c r="H5" s="52" t="s">
        <v>75</v>
      </c>
      <c r="I5" s="52"/>
      <c r="J5" s="52" t="s">
        <v>61</v>
      </c>
      <c r="K5" s="52"/>
      <c r="L5" s="52"/>
      <c r="M5" s="52" t="s">
        <v>62</v>
      </c>
      <c r="N5" s="52"/>
      <c r="O5" s="52"/>
      <c r="P5" s="52" t="s">
        <v>63</v>
      </c>
      <c r="Q5" s="52"/>
      <c r="R5" s="52"/>
      <c r="S5" s="52" t="s">
        <v>64</v>
      </c>
      <c r="T5" s="52"/>
      <c r="U5" s="52"/>
      <c r="V5" s="52" t="s">
        <v>65</v>
      </c>
      <c r="W5" s="52"/>
      <c r="X5" s="52"/>
      <c r="Y5" s="52" t="s">
        <v>47</v>
      </c>
      <c r="Z5" s="52"/>
      <c r="AA5" s="52"/>
      <c r="AB5" s="52" t="s">
        <v>48</v>
      </c>
      <c r="AC5" s="52"/>
      <c r="AD5" s="52"/>
      <c r="AE5" s="52" t="s">
        <v>49</v>
      </c>
      <c r="AF5" s="52"/>
      <c r="AH5" s="52" t="s">
        <v>66</v>
      </c>
      <c r="AI5" s="52"/>
      <c r="AK5" s="52" t="s">
        <v>51</v>
      </c>
      <c r="AL5" s="52"/>
      <c r="AN5" s="52" t="s">
        <v>67</v>
      </c>
      <c r="AO5" s="52"/>
      <c r="AQ5" s="52" t="s">
        <v>78</v>
      </c>
      <c r="AR5" s="52"/>
    </row>
    <row r="6" spans="3:44" s="53" customFormat="1">
      <c r="C6" s="63"/>
      <c r="D6" s="63" t="s">
        <v>97</v>
      </c>
      <c r="E6" s="63" t="s">
        <v>98</v>
      </c>
      <c r="F6" s="63" t="s">
        <v>99</v>
      </c>
      <c r="G6" s="52"/>
      <c r="H6" s="52"/>
      <c r="I6" s="52"/>
      <c r="J6" s="63" t="s">
        <v>100</v>
      </c>
      <c r="K6" s="63" t="s">
        <v>99</v>
      </c>
      <c r="L6" s="63"/>
      <c r="M6" s="63" t="s">
        <v>100</v>
      </c>
      <c r="N6" s="63" t="s">
        <v>99</v>
      </c>
      <c r="O6" s="63"/>
      <c r="P6" s="63" t="s">
        <v>100</v>
      </c>
      <c r="Q6" s="63" t="s">
        <v>99</v>
      </c>
      <c r="R6" s="63"/>
      <c r="S6" s="63" t="s">
        <v>100</v>
      </c>
      <c r="T6" s="63" t="s">
        <v>99</v>
      </c>
      <c r="U6" s="63"/>
      <c r="V6" s="63" t="s">
        <v>100</v>
      </c>
      <c r="W6" s="63" t="s">
        <v>99</v>
      </c>
      <c r="X6" s="63"/>
      <c r="Y6" s="63" t="s">
        <v>100</v>
      </c>
      <c r="Z6" s="63" t="s">
        <v>99</v>
      </c>
      <c r="AA6" s="63"/>
      <c r="AB6" s="63" t="s">
        <v>100</v>
      </c>
      <c r="AC6" s="63" t="s">
        <v>99</v>
      </c>
      <c r="AD6" s="63"/>
      <c r="AE6" s="63" t="s">
        <v>100</v>
      </c>
      <c r="AF6" s="63" t="s">
        <v>99</v>
      </c>
      <c r="AG6" s="64"/>
      <c r="AH6" s="63" t="s">
        <v>100</v>
      </c>
      <c r="AI6" s="63" t="s">
        <v>99</v>
      </c>
      <c r="AJ6" s="64"/>
      <c r="AK6" s="63" t="s">
        <v>100</v>
      </c>
      <c r="AL6" s="63" t="s">
        <v>99</v>
      </c>
      <c r="AM6" s="64"/>
      <c r="AN6" s="63" t="s">
        <v>100</v>
      </c>
      <c r="AO6" s="63" t="s">
        <v>99</v>
      </c>
      <c r="AP6" s="64"/>
      <c r="AQ6" s="63" t="s">
        <v>100</v>
      </c>
      <c r="AR6" s="63" t="s">
        <v>99</v>
      </c>
    </row>
    <row r="8" spans="3:44">
      <c r="C8" s="55" t="s">
        <v>101</v>
      </c>
      <c r="D8" s="54">
        <v>18</v>
      </c>
      <c r="E8" s="61">
        <v>12</v>
      </c>
      <c r="F8" s="54">
        <f>D8*E8</f>
        <v>216</v>
      </c>
    </row>
    <row r="9" spans="3:44">
      <c r="C9" s="55" t="s">
        <v>102</v>
      </c>
      <c r="D9" s="54">
        <v>18</v>
      </c>
      <c r="E9" s="61">
        <v>12</v>
      </c>
      <c r="F9" s="54">
        <f t="shared" ref="F9:F31" si="0">D9*E9</f>
        <v>216</v>
      </c>
    </row>
    <row r="10" spans="3:44">
      <c r="C10" s="55" t="s">
        <v>103</v>
      </c>
      <c r="D10" s="54">
        <v>18</v>
      </c>
      <c r="E10" s="61">
        <v>12</v>
      </c>
      <c r="F10" s="54">
        <f t="shared" si="0"/>
        <v>216</v>
      </c>
    </row>
    <row r="11" spans="3:44">
      <c r="C11" s="55" t="s">
        <v>104</v>
      </c>
      <c r="D11" s="54">
        <v>32.479999999999997</v>
      </c>
      <c r="E11" s="61">
        <v>6</v>
      </c>
      <c r="F11" s="54">
        <f t="shared" si="0"/>
        <v>194.88</v>
      </c>
    </row>
    <row r="12" spans="3:44">
      <c r="C12" s="55" t="s">
        <v>105</v>
      </c>
      <c r="D12" s="54">
        <v>3.76</v>
      </c>
      <c r="E12" s="61">
        <v>10</v>
      </c>
      <c r="F12" s="54">
        <f t="shared" si="0"/>
        <v>37.599999999999994</v>
      </c>
    </row>
    <row r="13" spans="3:44">
      <c r="C13" s="55" t="s">
        <v>106</v>
      </c>
      <c r="D13" s="54">
        <v>1.75</v>
      </c>
      <c r="E13" s="61">
        <v>10</v>
      </c>
      <c r="F13" s="54">
        <f t="shared" si="0"/>
        <v>17.5</v>
      </c>
    </row>
    <row r="14" spans="3:44">
      <c r="C14" s="55" t="s">
        <v>107</v>
      </c>
      <c r="D14" s="54">
        <v>2.5</v>
      </c>
      <c r="E14" s="61">
        <v>12</v>
      </c>
      <c r="F14" s="54">
        <f t="shared" si="0"/>
        <v>30</v>
      </c>
    </row>
    <row r="15" spans="3:44">
      <c r="C15" s="55" t="s">
        <v>108</v>
      </c>
      <c r="D15" s="54">
        <v>3.98</v>
      </c>
      <c r="E15" s="61">
        <v>12</v>
      </c>
      <c r="F15" s="54">
        <f t="shared" si="0"/>
        <v>47.76</v>
      </c>
    </row>
    <row r="16" spans="3:44">
      <c r="C16" s="55" t="s">
        <v>109</v>
      </c>
      <c r="D16" s="54">
        <v>3.98</v>
      </c>
      <c r="E16" s="61">
        <v>0</v>
      </c>
      <c r="F16" s="54">
        <f t="shared" si="0"/>
        <v>0</v>
      </c>
    </row>
    <row r="17" spans="3:44">
      <c r="C17" s="55" t="s">
        <v>110</v>
      </c>
      <c r="D17" s="54">
        <v>4</v>
      </c>
      <c r="E17" s="61">
        <v>1</v>
      </c>
      <c r="F17" s="54">
        <f t="shared" si="0"/>
        <v>4</v>
      </c>
    </row>
    <row r="18" spans="3:44">
      <c r="C18" s="55" t="s">
        <v>111</v>
      </c>
      <c r="D18" s="54">
        <v>4</v>
      </c>
      <c r="E18" s="61">
        <v>0</v>
      </c>
      <c r="F18" s="54">
        <f t="shared" si="0"/>
        <v>0</v>
      </c>
    </row>
    <row r="19" spans="3:44">
      <c r="C19" s="55" t="s">
        <v>112</v>
      </c>
      <c r="D19" s="54">
        <v>2.5</v>
      </c>
      <c r="E19" s="61">
        <v>12</v>
      </c>
      <c r="F19" s="54">
        <f t="shared" si="0"/>
        <v>30</v>
      </c>
    </row>
    <row r="20" spans="3:44">
      <c r="C20" s="55" t="s">
        <v>113</v>
      </c>
      <c r="D20" s="54">
        <v>2.5</v>
      </c>
      <c r="E20" s="61">
        <v>36</v>
      </c>
      <c r="F20" s="54">
        <f t="shared" si="0"/>
        <v>90</v>
      </c>
    </row>
    <row r="21" spans="3:44">
      <c r="C21" s="55" t="s">
        <v>114</v>
      </c>
      <c r="D21" s="54">
        <v>1.89</v>
      </c>
      <c r="E21" s="61">
        <v>48</v>
      </c>
      <c r="F21" s="54">
        <f t="shared" si="0"/>
        <v>90.72</v>
      </c>
    </row>
    <row r="22" spans="3:44">
      <c r="C22" s="55" t="s">
        <v>115</v>
      </c>
      <c r="D22" s="54">
        <v>6</v>
      </c>
      <c r="E22" s="61"/>
      <c r="F22" s="54">
        <f t="shared" si="0"/>
        <v>0</v>
      </c>
    </row>
    <row r="23" spans="3:44">
      <c r="C23" s="55" t="s">
        <v>116</v>
      </c>
      <c r="D23" s="54">
        <v>1.98</v>
      </c>
      <c r="E23" s="61">
        <v>12</v>
      </c>
      <c r="F23" s="54">
        <f t="shared" si="0"/>
        <v>23.759999999999998</v>
      </c>
    </row>
    <row r="24" spans="3:44">
      <c r="C24" s="55" t="s">
        <v>117</v>
      </c>
      <c r="D24" s="54">
        <v>0.98</v>
      </c>
      <c r="E24" s="61">
        <v>6</v>
      </c>
      <c r="F24" s="54">
        <f t="shared" si="0"/>
        <v>5.88</v>
      </c>
    </row>
    <row r="25" spans="3:44">
      <c r="C25" s="55" t="s">
        <v>118</v>
      </c>
      <c r="D25" s="54">
        <v>1.87</v>
      </c>
      <c r="E25" s="61"/>
      <c r="F25" s="54">
        <f t="shared" si="0"/>
        <v>0</v>
      </c>
    </row>
    <row r="26" spans="3:44">
      <c r="C26" s="55" t="s">
        <v>119</v>
      </c>
      <c r="D26" s="54">
        <v>8.48</v>
      </c>
      <c r="E26" s="61">
        <f>2*12</f>
        <v>24</v>
      </c>
      <c r="F26" s="54">
        <f t="shared" si="0"/>
        <v>203.52</v>
      </c>
    </row>
    <row r="27" spans="3:44">
      <c r="C27" s="55" t="s">
        <v>120</v>
      </c>
      <c r="D27" s="54">
        <v>0.87</v>
      </c>
      <c r="E27" s="61">
        <f>4*12</f>
        <v>48</v>
      </c>
      <c r="F27" s="54">
        <f t="shared" si="0"/>
        <v>41.76</v>
      </c>
    </row>
    <row r="28" spans="3:44">
      <c r="C28" s="55" t="s">
        <v>121</v>
      </c>
      <c r="D28" s="54">
        <v>7</v>
      </c>
      <c r="E28" s="61"/>
      <c r="F28" s="54">
        <f t="shared" si="0"/>
        <v>0</v>
      </c>
    </row>
    <row r="29" spans="3:44">
      <c r="C29" s="55" t="s">
        <v>122</v>
      </c>
      <c r="D29" s="55"/>
      <c r="E29" s="61"/>
      <c r="F29" s="54">
        <f t="shared" si="0"/>
        <v>0</v>
      </c>
    </row>
    <row r="30" spans="3:44">
      <c r="C30" s="55" t="s">
        <v>123</v>
      </c>
      <c r="D30" s="54">
        <v>6</v>
      </c>
      <c r="E30" s="61"/>
      <c r="F30" s="54">
        <f t="shared" si="0"/>
        <v>0</v>
      </c>
    </row>
    <row r="31" spans="3:44">
      <c r="C31" s="55"/>
      <c r="D31" s="55"/>
      <c r="E31" s="55"/>
      <c r="F31" s="54">
        <f t="shared" si="0"/>
        <v>0</v>
      </c>
    </row>
    <row r="32" spans="3:44" ht="15.75" thickBot="1">
      <c r="C32" s="56" t="s">
        <v>124</v>
      </c>
      <c r="D32" s="56"/>
      <c r="E32" s="56"/>
      <c r="F32" s="56">
        <f>SUM(F7:F31)</f>
        <v>1465.38</v>
      </c>
      <c r="G32" s="56"/>
      <c r="H32" s="56"/>
      <c r="I32" s="56"/>
      <c r="J32" s="56"/>
      <c r="K32" s="56">
        <f t="shared" ref="K32:AC32" si="1">SUM(K7:K31)</f>
        <v>0</v>
      </c>
      <c r="L32" s="56"/>
      <c r="M32" s="56"/>
      <c r="N32" s="56">
        <f t="shared" si="1"/>
        <v>0</v>
      </c>
      <c r="O32" s="56"/>
      <c r="P32" s="56"/>
      <c r="Q32" s="56">
        <f t="shared" si="1"/>
        <v>0</v>
      </c>
      <c r="R32" s="56"/>
      <c r="S32" s="56"/>
      <c r="T32" s="56">
        <f t="shared" si="1"/>
        <v>0</v>
      </c>
      <c r="U32" s="56"/>
      <c r="V32" s="56"/>
      <c r="W32" s="56">
        <f t="shared" si="1"/>
        <v>0</v>
      </c>
      <c r="X32" s="56"/>
      <c r="Y32" s="56"/>
      <c r="Z32" s="56">
        <f t="shared" si="1"/>
        <v>0</v>
      </c>
      <c r="AA32" s="56"/>
      <c r="AB32" s="56"/>
      <c r="AC32" s="56">
        <f t="shared" si="1"/>
        <v>0</v>
      </c>
      <c r="AD32" s="56"/>
      <c r="AE32" s="56"/>
      <c r="AF32" s="56">
        <f t="shared" ref="AF32" si="2">SUM(AF7:AF31)</f>
        <v>0</v>
      </c>
      <c r="AG32" s="56"/>
      <c r="AH32" s="56"/>
      <c r="AI32" s="56">
        <f t="shared" ref="AI32" si="3">SUM(AI7:AI31)</f>
        <v>0</v>
      </c>
      <c r="AJ32" s="56"/>
      <c r="AK32" s="56"/>
      <c r="AL32" s="56">
        <f t="shared" ref="AL32" si="4">SUM(AL7:AL31)</f>
        <v>0</v>
      </c>
      <c r="AM32" s="56"/>
      <c r="AN32" s="56"/>
      <c r="AO32" s="56">
        <f t="shared" ref="AO32" si="5">SUM(AO7:AO31)</f>
        <v>0</v>
      </c>
      <c r="AP32" s="56"/>
      <c r="AQ32" s="56"/>
      <c r="AR32" s="56">
        <f>SUM(AR7:AR31)</f>
        <v>0</v>
      </c>
    </row>
    <row r="33" spans="3:44" ht="15.75" thickTop="1">
      <c r="C33" s="55"/>
      <c r="D33" s="55"/>
      <c r="E33" s="55"/>
      <c r="F33" s="55"/>
    </row>
    <row r="34" spans="3:44" ht="23.25">
      <c r="C34" s="57"/>
      <c r="D34" s="55"/>
      <c r="E34" s="55"/>
      <c r="F34" s="55"/>
    </row>
    <row r="35" spans="3:44" ht="20.25" thickBot="1">
      <c r="C35" s="58" t="s">
        <v>126</v>
      </c>
      <c r="D35" s="55"/>
      <c r="E35" s="55"/>
      <c r="F35" s="55"/>
    </row>
    <row r="36" spans="3:44" ht="16.5" thickTop="1" thickBot="1">
      <c r="C36" s="59" t="s">
        <v>127</v>
      </c>
      <c r="D36" s="59" t="s">
        <v>94</v>
      </c>
      <c r="E36" s="59" t="s">
        <v>95</v>
      </c>
      <c r="F36" s="55" t="s">
        <v>166</v>
      </c>
      <c r="G36" s="52"/>
      <c r="H36" s="52"/>
      <c r="I36" s="52"/>
      <c r="J36" s="52" t="s">
        <v>61</v>
      </c>
      <c r="K36" s="52"/>
      <c r="L36" s="52"/>
      <c r="M36" s="52" t="s">
        <v>62</v>
      </c>
      <c r="N36" s="52"/>
      <c r="O36" s="52"/>
      <c r="P36" s="52" t="s">
        <v>63</v>
      </c>
      <c r="Q36" s="52"/>
      <c r="R36" s="52"/>
      <c r="S36" s="52" t="s">
        <v>64</v>
      </c>
      <c r="T36" s="52"/>
      <c r="U36" s="52"/>
      <c r="V36" s="52" t="s">
        <v>65</v>
      </c>
      <c r="W36" s="52"/>
      <c r="X36" s="52"/>
      <c r="Y36" s="52" t="s">
        <v>47</v>
      </c>
      <c r="Z36" s="52"/>
      <c r="AA36" s="52"/>
      <c r="AB36" s="52" t="s">
        <v>48</v>
      </c>
      <c r="AC36" s="52"/>
      <c r="AD36" s="52"/>
      <c r="AE36" s="52" t="s">
        <v>49</v>
      </c>
      <c r="AF36" s="52"/>
      <c r="AG36" s="53"/>
      <c r="AH36" s="52" t="s">
        <v>66</v>
      </c>
      <c r="AI36" s="52"/>
      <c r="AJ36" s="53"/>
      <c r="AK36" s="52" t="s">
        <v>51</v>
      </c>
      <c r="AL36" s="52"/>
      <c r="AM36" s="53"/>
      <c r="AN36" s="52" t="s">
        <v>67</v>
      </c>
      <c r="AO36" s="52"/>
      <c r="AP36" s="53"/>
      <c r="AQ36" s="52" t="s">
        <v>78</v>
      </c>
      <c r="AR36" s="52"/>
    </row>
    <row r="37" spans="3:44" ht="15.75" thickBot="1">
      <c r="C37" s="59"/>
      <c r="D37" s="59" t="s">
        <v>97</v>
      </c>
      <c r="E37" s="59" t="s">
        <v>98</v>
      </c>
      <c r="F37" s="59" t="s">
        <v>19</v>
      </c>
      <c r="G37" s="52"/>
      <c r="H37" s="52"/>
      <c r="I37" s="52"/>
      <c r="J37" s="63" t="s">
        <v>100</v>
      </c>
      <c r="K37" s="63" t="s">
        <v>99</v>
      </c>
      <c r="L37" s="63"/>
      <c r="M37" s="63" t="s">
        <v>100</v>
      </c>
      <c r="N37" s="63" t="s">
        <v>99</v>
      </c>
      <c r="O37" s="63"/>
      <c r="P37" s="63" t="s">
        <v>100</v>
      </c>
      <c r="Q37" s="63" t="s">
        <v>99</v>
      </c>
      <c r="R37" s="63"/>
      <c r="S37" s="63" t="s">
        <v>100</v>
      </c>
      <c r="T37" s="63" t="s">
        <v>99</v>
      </c>
      <c r="U37" s="63"/>
      <c r="V37" s="63" t="s">
        <v>100</v>
      </c>
      <c r="W37" s="63" t="s">
        <v>99</v>
      </c>
      <c r="X37" s="63"/>
      <c r="Y37" s="63" t="s">
        <v>100</v>
      </c>
      <c r="Z37" s="63" t="s">
        <v>99</v>
      </c>
      <c r="AA37" s="63"/>
      <c r="AB37" s="63" t="s">
        <v>100</v>
      </c>
      <c r="AC37" s="63" t="s">
        <v>99</v>
      </c>
      <c r="AD37" s="63"/>
      <c r="AE37" s="63" t="s">
        <v>100</v>
      </c>
      <c r="AF37" s="63" t="s">
        <v>99</v>
      </c>
      <c r="AG37" s="64"/>
      <c r="AH37" s="63" t="s">
        <v>100</v>
      </c>
      <c r="AI37" s="63" t="s">
        <v>99</v>
      </c>
      <c r="AJ37" s="64"/>
      <c r="AK37" s="63" t="s">
        <v>100</v>
      </c>
      <c r="AL37" s="63" t="s">
        <v>99</v>
      </c>
      <c r="AM37" s="64"/>
      <c r="AN37" s="63" t="s">
        <v>100</v>
      </c>
      <c r="AO37" s="63" t="s">
        <v>99</v>
      </c>
      <c r="AP37" s="64"/>
      <c r="AQ37" s="63" t="s">
        <v>100</v>
      </c>
      <c r="AR37" s="63" t="s">
        <v>99</v>
      </c>
    </row>
    <row r="38" spans="3:44">
      <c r="C38" s="55"/>
      <c r="D38" s="55"/>
      <c r="E38" s="55"/>
      <c r="F38" s="55"/>
    </row>
    <row r="39" spans="3:44">
      <c r="C39" s="55" t="s">
        <v>128</v>
      </c>
      <c r="D39" s="55">
        <v>4.62</v>
      </c>
      <c r="E39" s="61">
        <v>5</v>
      </c>
      <c r="F39" s="55">
        <f>D39*E39</f>
        <v>23.1</v>
      </c>
    </row>
    <row r="40" spans="3:44">
      <c r="C40" s="55" t="s">
        <v>129</v>
      </c>
      <c r="D40" s="55">
        <v>24.98</v>
      </c>
      <c r="E40" s="61">
        <v>1</v>
      </c>
      <c r="F40" s="55">
        <f t="shared" ref="F40:F43" si="6">D40*E40</f>
        <v>24.98</v>
      </c>
    </row>
    <row r="41" spans="3:44">
      <c r="C41" s="55" t="s">
        <v>130</v>
      </c>
      <c r="D41" s="55">
        <v>7.58</v>
      </c>
      <c r="E41" s="61">
        <v>2</v>
      </c>
      <c r="F41" s="55">
        <f t="shared" si="6"/>
        <v>15.16</v>
      </c>
    </row>
    <row r="42" spans="3:44">
      <c r="C42" s="55" t="s">
        <v>131</v>
      </c>
      <c r="D42" s="55">
        <v>9.48</v>
      </c>
      <c r="E42" s="61">
        <v>12</v>
      </c>
      <c r="F42" s="55">
        <f t="shared" si="6"/>
        <v>113.76</v>
      </c>
    </row>
    <row r="43" spans="3:44">
      <c r="C43" s="55" t="s">
        <v>132</v>
      </c>
      <c r="D43" s="55">
        <v>45</v>
      </c>
      <c r="E43" s="61">
        <v>1</v>
      </c>
      <c r="F43" s="55">
        <f t="shared" si="6"/>
        <v>45</v>
      </c>
    </row>
    <row r="44" spans="3:44" ht="15.75" thickBot="1">
      <c r="C44" s="56" t="s">
        <v>133</v>
      </c>
      <c r="D44" s="56"/>
      <c r="E44" s="56"/>
      <c r="F44" s="56">
        <f>SUM(F38:F43)</f>
        <v>222</v>
      </c>
      <c r="H44" s="56"/>
      <c r="K44" s="56">
        <f>SUM(K38:K43)</f>
        <v>0</v>
      </c>
      <c r="N44" s="56">
        <f>SUM(N38:N43)</f>
        <v>0</v>
      </c>
      <c r="Q44" s="56">
        <f>SUM(Q38:Q43)</f>
        <v>0</v>
      </c>
      <c r="T44" s="56">
        <f>SUM(T38:T43)</f>
        <v>0</v>
      </c>
      <c r="W44" s="56">
        <f>SUM(W38:W43)</f>
        <v>0</v>
      </c>
      <c r="Z44" s="56">
        <f>SUM(Z38:Z43)</f>
        <v>0</v>
      </c>
      <c r="AC44" s="56">
        <f>SUM(AC38:AC43)</f>
        <v>0</v>
      </c>
      <c r="AF44" s="56">
        <f>SUM(AF38:AF43)</f>
        <v>0</v>
      </c>
      <c r="AI44" s="56">
        <f>SUM(AI38:AI43)</f>
        <v>0</v>
      </c>
      <c r="AL44" s="56">
        <f>SUM(AL38:AL43)</f>
        <v>0</v>
      </c>
      <c r="AO44" s="56">
        <f>SUM(AO38:AO43)</f>
        <v>0</v>
      </c>
      <c r="AR44" s="56">
        <f>SUM(AR38:AR43)</f>
        <v>0</v>
      </c>
    </row>
    <row r="45" spans="3:44" ht="15.75" thickTop="1">
      <c r="C45" s="55"/>
      <c r="D45" s="55"/>
      <c r="E45" s="55"/>
      <c r="F45" s="55"/>
    </row>
    <row r="46" spans="3:44">
      <c r="C46" s="55"/>
      <c r="D46" s="55"/>
      <c r="E46" s="55"/>
      <c r="F46" s="55"/>
    </row>
    <row r="47" spans="3:44" ht="20.25" thickBot="1">
      <c r="C47" s="58" t="s">
        <v>134</v>
      </c>
      <c r="D47" s="55"/>
      <c r="E47" s="55"/>
      <c r="F47" s="55"/>
    </row>
    <row r="48" spans="3:44" ht="18.75" thickTop="1" thickBot="1">
      <c r="C48" s="60" t="s">
        <v>135</v>
      </c>
      <c r="D48" s="60" t="s">
        <v>94</v>
      </c>
      <c r="E48" s="60" t="s">
        <v>95</v>
      </c>
      <c r="F48" s="60" t="s">
        <v>70</v>
      </c>
      <c r="G48" s="52"/>
      <c r="H48" s="52"/>
      <c r="I48" s="52"/>
      <c r="J48" s="52" t="s">
        <v>61</v>
      </c>
      <c r="K48" s="52"/>
      <c r="L48" s="52"/>
      <c r="M48" s="52" t="s">
        <v>62</v>
      </c>
      <c r="N48" s="52"/>
      <c r="O48" s="52"/>
      <c r="P48" s="52" t="s">
        <v>63</v>
      </c>
      <c r="Q48" s="52"/>
      <c r="R48" s="52"/>
      <c r="S48" s="52" t="s">
        <v>64</v>
      </c>
      <c r="T48" s="52"/>
      <c r="U48" s="52"/>
      <c r="V48" s="52" t="s">
        <v>65</v>
      </c>
      <c r="W48" s="52"/>
      <c r="X48" s="52"/>
      <c r="Y48" s="52" t="s">
        <v>47</v>
      </c>
      <c r="Z48" s="52"/>
      <c r="AA48" s="52"/>
      <c r="AB48" s="52" t="s">
        <v>48</v>
      </c>
      <c r="AC48" s="52"/>
      <c r="AD48" s="52"/>
      <c r="AE48" s="52" t="s">
        <v>49</v>
      </c>
      <c r="AF48" s="52"/>
      <c r="AG48" s="53"/>
      <c r="AH48" s="52" t="s">
        <v>66</v>
      </c>
      <c r="AI48" s="52"/>
      <c r="AJ48" s="53"/>
      <c r="AK48" s="52" t="s">
        <v>51</v>
      </c>
      <c r="AL48" s="52"/>
      <c r="AM48" s="53"/>
      <c r="AN48" s="52" t="s">
        <v>67</v>
      </c>
      <c r="AO48" s="52"/>
      <c r="AP48" s="53"/>
      <c r="AQ48" s="52" t="s">
        <v>78</v>
      </c>
      <c r="AR48" s="52"/>
    </row>
    <row r="49" spans="3:44" ht="18.75" thickTop="1" thickBot="1">
      <c r="C49" s="60"/>
      <c r="D49" s="60" t="s">
        <v>97</v>
      </c>
      <c r="E49" s="60" t="s">
        <v>98</v>
      </c>
      <c r="F49" s="60" t="s">
        <v>167</v>
      </c>
      <c r="G49" s="52"/>
      <c r="H49" s="52"/>
      <c r="I49" s="52"/>
      <c r="J49" s="63" t="s">
        <v>100</v>
      </c>
      <c r="K49" s="63" t="s">
        <v>99</v>
      </c>
      <c r="L49" s="63"/>
      <c r="M49" s="63" t="s">
        <v>100</v>
      </c>
      <c r="N49" s="63" t="s">
        <v>99</v>
      </c>
      <c r="O49" s="63"/>
      <c r="P49" s="63" t="s">
        <v>100</v>
      </c>
      <c r="Q49" s="63" t="s">
        <v>99</v>
      </c>
      <c r="R49" s="63"/>
      <c r="S49" s="63" t="s">
        <v>100</v>
      </c>
      <c r="T49" s="63" t="s">
        <v>99</v>
      </c>
      <c r="U49" s="63"/>
      <c r="V49" s="63" t="s">
        <v>100</v>
      </c>
      <c r="W49" s="63" t="s">
        <v>99</v>
      </c>
      <c r="X49" s="63"/>
      <c r="Y49" s="63" t="s">
        <v>100</v>
      </c>
      <c r="Z49" s="63" t="s">
        <v>99</v>
      </c>
      <c r="AA49" s="63"/>
      <c r="AB49" s="63" t="s">
        <v>100</v>
      </c>
      <c r="AC49" s="63" t="s">
        <v>99</v>
      </c>
      <c r="AD49" s="63"/>
      <c r="AE49" s="63" t="s">
        <v>100</v>
      </c>
      <c r="AF49" s="63" t="s">
        <v>99</v>
      </c>
      <c r="AG49" s="64"/>
      <c r="AH49" s="63" t="s">
        <v>100</v>
      </c>
      <c r="AI49" s="63" t="s">
        <v>99</v>
      </c>
      <c r="AJ49" s="64"/>
      <c r="AK49" s="63" t="s">
        <v>100</v>
      </c>
      <c r="AL49" s="63" t="s">
        <v>99</v>
      </c>
      <c r="AM49" s="64"/>
      <c r="AN49" s="63" t="s">
        <v>100</v>
      </c>
      <c r="AO49" s="63" t="s">
        <v>99</v>
      </c>
      <c r="AP49" s="64"/>
      <c r="AQ49" s="63" t="s">
        <v>100</v>
      </c>
      <c r="AR49" s="63" t="s">
        <v>99</v>
      </c>
    </row>
    <row r="50" spans="3:44" ht="15.75" thickTop="1">
      <c r="C50" s="55" t="s">
        <v>136</v>
      </c>
      <c r="D50" s="55">
        <v>2.5</v>
      </c>
      <c r="E50" s="61">
        <v>12</v>
      </c>
      <c r="F50" s="55">
        <f>D50*E50</f>
        <v>30</v>
      </c>
    </row>
    <row r="51" spans="3:44">
      <c r="C51" s="55" t="s">
        <v>137</v>
      </c>
      <c r="D51" s="55">
        <v>1.22</v>
      </c>
      <c r="E51" s="61">
        <v>48</v>
      </c>
      <c r="F51" s="55">
        <f t="shared" ref="F51:F58" si="7">D51*E51</f>
        <v>58.56</v>
      </c>
    </row>
    <row r="52" spans="3:44">
      <c r="C52" s="55" t="s">
        <v>138</v>
      </c>
      <c r="D52" s="55">
        <v>5.48</v>
      </c>
      <c r="E52" s="61">
        <v>12</v>
      </c>
      <c r="F52" s="55">
        <f t="shared" si="7"/>
        <v>65.760000000000005</v>
      </c>
    </row>
    <row r="53" spans="3:44">
      <c r="C53" s="55" t="s">
        <v>139</v>
      </c>
      <c r="D53" s="55">
        <v>1.48</v>
      </c>
      <c r="E53" s="61">
        <v>24</v>
      </c>
      <c r="F53" s="55">
        <f t="shared" si="7"/>
        <v>35.519999999999996</v>
      </c>
    </row>
    <row r="54" spans="3:44">
      <c r="C54" s="55" t="s">
        <v>140</v>
      </c>
      <c r="D54" s="55">
        <v>1.98</v>
      </c>
      <c r="E54" s="61">
        <v>48</v>
      </c>
      <c r="F54" s="55">
        <f t="shared" si="7"/>
        <v>95.039999999999992</v>
      </c>
    </row>
    <row r="55" spans="3:44">
      <c r="C55" s="55" t="s">
        <v>80</v>
      </c>
      <c r="D55" s="55">
        <v>15</v>
      </c>
      <c r="E55" s="61"/>
      <c r="F55" s="55">
        <f t="shared" si="7"/>
        <v>0</v>
      </c>
    </row>
    <row r="56" spans="3:44">
      <c r="C56" s="55" t="s">
        <v>141</v>
      </c>
      <c r="D56" s="55">
        <v>2</v>
      </c>
      <c r="E56" s="61">
        <v>48</v>
      </c>
      <c r="F56" s="55">
        <f t="shared" si="7"/>
        <v>96</v>
      </c>
    </row>
    <row r="57" spans="3:44">
      <c r="C57" s="55" t="s">
        <v>142</v>
      </c>
      <c r="D57" s="55">
        <v>15</v>
      </c>
      <c r="E57" s="61">
        <v>12</v>
      </c>
      <c r="F57" s="55">
        <f t="shared" si="7"/>
        <v>180</v>
      </c>
    </row>
    <row r="58" spans="3:44">
      <c r="C58" s="55"/>
      <c r="D58" s="55"/>
      <c r="E58" s="55"/>
      <c r="F58" s="55">
        <f t="shared" si="7"/>
        <v>0</v>
      </c>
    </row>
    <row r="59" spans="3:44" ht="15.75" thickBot="1">
      <c r="C59" s="56" t="s">
        <v>143</v>
      </c>
      <c r="D59" s="56"/>
      <c r="E59" s="56"/>
      <c r="F59" s="56">
        <f>SUM(F50:F58)</f>
        <v>560.88</v>
      </c>
      <c r="H59" s="56"/>
      <c r="K59" s="56">
        <f>SUM(K50:K58)</f>
        <v>0</v>
      </c>
      <c r="N59" s="56">
        <f>SUM(N50:N58)</f>
        <v>0</v>
      </c>
      <c r="Q59" s="56">
        <f>SUM(Q50:Q58)</f>
        <v>0</v>
      </c>
      <c r="T59" s="56">
        <f>SUM(T50:T58)</f>
        <v>0</v>
      </c>
      <c r="W59" s="56">
        <f>SUM(W50:W58)</f>
        <v>0</v>
      </c>
      <c r="Z59" s="56">
        <f>SUM(Z50:Z58)</f>
        <v>0</v>
      </c>
      <c r="AC59" s="56">
        <f>SUM(AC50:AC58)</f>
        <v>0</v>
      </c>
      <c r="AF59" s="56">
        <f>SUM(AF50:AF58)</f>
        <v>0</v>
      </c>
      <c r="AI59" s="56">
        <f>SUM(AI50:AI58)</f>
        <v>0</v>
      </c>
      <c r="AL59" s="56">
        <f>SUM(AL50:AL58)</f>
        <v>0</v>
      </c>
      <c r="AO59" s="56">
        <f>SUM(AO50:AO58)</f>
        <v>0</v>
      </c>
      <c r="AR59" s="56">
        <f>SUM(AR50:AR58)</f>
        <v>0</v>
      </c>
    </row>
    <row r="60" spans="3:44" ht="15.75" thickTop="1">
      <c r="C60" s="55"/>
      <c r="D60" s="55"/>
      <c r="E60" s="55"/>
      <c r="F60" s="55"/>
    </row>
    <row r="61" spans="3:44">
      <c r="C61" s="55"/>
      <c r="D61" s="55"/>
      <c r="E61" s="55"/>
      <c r="F61" s="55"/>
    </row>
    <row r="62" spans="3:44" ht="20.25" thickBot="1">
      <c r="C62" s="58" t="s">
        <v>144</v>
      </c>
      <c r="D62" s="55"/>
      <c r="E62" s="55"/>
      <c r="F62" s="55"/>
    </row>
    <row r="63" spans="3:44" ht="15.75" thickTop="1">
      <c r="C63" s="55"/>
      <c r="D63" s="55"/>
      <c r="E63" s="55"/>
      <c r="F63" s="55"/>
    </row>
    <row r="64" spans="3:44" ht="18" thickBot="1">
      <c r="C64" s="60" t="s">
        <v>145</v>
      </c>
      <c r="D64" s="60" t="s">
        <v>94</v>
      </c>
      <c r="E64" s="60" t="s">
        <v>95</v>
      </c>
      <c r="F64" s="60" t="s">
        <v>96</v>
      </c>
      <c r="G64" s="52"/>
      <c r="H64" s="52"/>
      <c r="I64" s="52"/>
      <c r="J64" s="52" t="s">
        <v>61</v>
      </c>
      <c r="K64" s="52"/>
      <c r="L64" s="52"/>
      <c r="M64" s="52" t="s">
        <v>62</v>
      </c>
      <c r="N64" s="52"/>
      <c r="O64" s="52"/>
      <c r="P64" s="52" t="s">
        <v>63</v>
      </c>
      <c r="Q64" s="52"/>
      <c r="R64" s="52"/>
      <c r="S64" s="52" t="s">
        <v>64</v>
      </c>
      <c r="T64" s="52"/>
      <c r="U64" s="52"/>
      <c r="V64" s="52" t="s">
        <v>65</v>
      </c>
      <c r="W64" s="52"/>
      <c r="X64" s="52"/>
      <c r="Y64" s="52" t="s">
        <v>47</v>
      </c>
      <c r="Z64" s="52"/>
      <c r="AA64" s="52"/>
      <c r="AB64" s="52" t="s">
        <v>48</v>
      </c>
      <c r="AC64" s="52"/>
      <c r="AD64" s="52"/>
      <c r="AE64" s="52" t="s">
        <v>49</v>
      </c>
      <c r="AF64" s="52"/>
      <c r="AG64" s="53"/>
      <c r="AH64" s="52" t="s">
        <v>66</v>
      </c>
      <c r="AI64" s="52"/>
      <c r="AJ64" s="53"/>
      <c r="AK64" s="52" t="s">
        <v>51</v>
      </c>
      <c r="AL64" s="52"/>
      <c r="AM64" s="53"/>
      <c r="AN64" s="52" t="s">
        <v>67</v>
      </c>
      <c r="AO64" s="52"/>
      <c r="AP64" s="53"/>
      <c r="AQ64" s="52" t="s">
        <v>78</v>
      </c>
      <c r="AR64" s="52"/>
    </row>
    <row r="65" spans="3:44" ht="18.75" thickTop="1" thickBot="1">
      <c r="C65" s="60"/>
      <c r="D65" s="60" t="s">
        <v>97</v>
      </c>
      <c r="E65" s="60" t="s">
        <v>98</v>
      </c>
      <c r="F65" s="60" t="s">
        <v>167</v>
      </c>
      <c r="G65" s="52"/>
      <c r="H65" s="52"/>
      <c r="I65" s="52"/>
      <c r="J65" s="63" t="s">
        <v>100</v>
      </c>
      <c r="K65" s="63" t="s">
        <v>99</v>
      </c>
      <c r="L65" s="63"/>
      <c r="M65" s="63" t="s">
        <v>100</v>
      </c>
      <c r="N65" s="63" t="s">
        <v>99</v>
      </c>
      <c r="O65" s="63"/>
      <c r="P65" s="63" t="s">
        <v>100</v>
      </c>
      <c r="Q65" s="63" t="s">
        <v>99</v>
      </c>
      <c r="R65" s="63"/>
      <c r="S65" s="63" t="s">
        <v>100</v>
      </c>
      <c r="T65" s="63" t="s">
        <v>99</v>
      </c>
      <c r="U65" s="63"/>
      <c r="V65" s="63" t="s">
        <v>100</v>
      </c>
      <c r="W65" s="63" t="s">
        <v>99</v>
      </c>
      <c r="X65" s="63"/>
      <c r="Y65" s="63" t="s">
        <v>100</v>
      </c>
      <c r="Z65" s="63" t="s">
        <v>99</v>
      </c>
      <c r="AA65" s="63"/>
      <c r="AB65" s="63" t="s">
        <v>100</v>
      </c>
      <c r="AC65" s="63" t="s">
        <v>99</v>
      </c>
      <c r="AD65" s="63"/>
      <c r="AE65" s="63" t="s">
        <v>100</v>
      </c>
      <c r="AF65" s="63" t="s">
        <v>99</v>
      </c>
      <c r="AG65" s="64"/>
      <c r="AH65" s="63" t="s">
        <v>100</v>
      </c>
      <c r="AI65" s="63" t="s">
        <v>99</v>
      </c>
      <c r="AJ65" s="64"/>
      <c r="AK65" s="63" t="s">
        <v>100</v>
      </c>
      <c r="AL65" s="63" t="s">
        <v>99</v>
      </c>
      <c r="AM65" s="64"/>
      <c r="AN65" s="63" t="s">
        <v>100</v>
      </c>
      <c r="AO65" s="63" t="s">
        <v>99</v>
      </c>
      <c r="AP65" s="64"/>
      <c r="AQ65" s="63" t="s">
        <v>100</v>
      </c>
      <c r="AR65" s="63" t="s">
        <v>99</v>
      </c>
    </row>
    <row r="66" spans="3:44" ht="15.75" thickTop="1">
      <c r="C66" s="55"/>
      <c r="D66" s="55"/>
      <c r="E66" s="55"/>
      <c r="F66" s="55"/>
    </row>
    <row r="67" spans="3:44">
      <c r="C67" s="55" t="s">
        <v>146</v>
      </c>
      <c r="D67" s="55">
        <v>1</v>
      </c>
      <c r="E67" s="61">
        <v>10</v>
      </c>
      <c r="F67" s="55">
        <f>D67*E67</f>
        <v>10</v>
      </c>
    </row>
    <row r="68" spans="3:44">
      <c r="C68" s="55" t="s">
        <v>147</v>
      </c>
      <c r="D68" s="55">
        <v>1</v>
      </c>
      <c r="E68" s="61">
        <v>55</v>
      </c>
      <c r="F68" s="55">
        <f t="shared" ref="F68:F79" si="8">D68*E68</f>
        <v>55</v>
      </c>
    </row>
    <row r="69" spans="3:44">
      <c r="C69" s="55" t="s">
        <v>148</v>
      </c>
      <c r="D69" s="55">
        <v>0.99</v>
      </c>
      <c r="E69" s="61">
        <v>12</v>
      </c>
      <c r="F69" s="55">
        <f t="shared" si="8"/>
        <v>11.879999999999999</v>
      </c>
    </row>
    <row r="70" spans="3:44">
      <c r="C70" s="55" t="s">
        <v>149</v>
      </c>
      <c r="D70" s="55">
        <v>0.99</v>
      </c>
      <c r="E70" s="61">
        <v>10</v>
      </c>
      <c r="F70" s="55">
        <f t="shared" si="8"/>
        <v>9.9</v>
      </c>
    </row>
    <row r="71" spans="3:44">
      <c r="C71" s="55" t="s">
        <v>150</v>
      </c>
      <c r="D71" s="55">
        <v>0.99</v>
      </c>
      <c r="E71" s="61">
        <v>52</v>
      </c>
      <c r="F71" s="55">
        <f t="shared" si="8"/>
        <v>51.48</v>
      </c>
    </row>
    <row r="72" spans="3:44">
      <c r="C72" s="55" t="s">
        <v>151</v>
      </c>
      <c r="D72" s="55">
        <v>0.99</v>
      </c>
      <c r="E72" s="61">
        <v>50</v>
      </c>
      <c r="F72" s="55">
        <f t="shared" si="8"/>
        <v>49.5</v>
      </c>
    </row>
    <row r="73" spans="3:44">
      <c r="C73" s="55" t="s">
        <v>152</v>
      </c>
      <c r="D73" s="55">
        <v>0.79</v>
      </c>
      <c r="E73" s="61">
        <v>50</v>
      </c>
      <c r="F73" s="55">
        <f t="shared" si="8"/>
        <v>39.5</v>
      </c>
    </row>
    <row r="74" spans="3:44">
      <c r="C74" s="55" t="s">
        <v>153</v>
      </c>
      <c r="D74" s="55">
        <v>0.99</v>
      </c>
      <c r="E74" s="61">
        <v>52</v>
      </c>
      <c r="F74" s="55">
        <f t="shared" si="8"/>
        <v>51.48</v>
      </c>
    </row>
    <row r="75" spans="3:44">
      <c r="C75" s="55" t="s">
        <v>154</v>
      </c>
      <c r="D75" s="55">
        <v>1.75</v>
      </c>
      <c r="E75" s="61">
        <v>52</v>
      </c>
      <c r="F75" s="55">
        <f t="shared" si="8"/>
        <v>91</v>
      </c>
    </row>
    <row r="76" spans="3:44">
      <c r="C76" s="55" t="s">
        <v>155</v>
      </c>
      <c r="D76" s="55">
        <v>0.99</v>
      </c>
      <c r="E76" s="61">
        <v>52</v>
      </c>
      <c r="F76" s="55">
        <f t="shared" si="8"/>
        <v>51.48</v>
      </c>
    </row>
    <row r="77" spans="3:44">
      <c r="C77" s="55" t="s">
        <v>156</v>
      </c>
      <c r="D77" s="55"/>
      <c r="E77" s="55"/>
      <c r="F77" s="55">
        <f t="shared" si="8"/>
        <v>0</v>
      </c>
    </row>
    <row r="78" spans="3:44">
      <c r="C78" s="55" t="s">
        <v>157</v>
      </c>
      <c r="D78" s="55"/>
      <c r="E78" s="55"/>
      <c r="F78" s="55">
        <f t="shared" si="8"/>
        <v>0</v>
      </c>
    </row>
    <row r="79" spans="3:44">
      <c r="C79" s="55"/>
      <c r="D79" s="55"/>
      <c r="E79" s="55"/>
      <c r="F79" s="55">
        <f t="shared" si="8"/>
        <v>0</v>
      </c>
    </row>
    <row r="80" spans="3:44" ht="15.75" thickBot="1">
      <c r="C80" s="56" t="s">
        <v>158</v>
      </c>
      <c r="D80" s="56"/>
      <c r="E80" s="56"/>
      <c r="F80" s="56">
        <f>SUM(F66:F79)</f>
        <v>421.22</v>
      </c>
      <c r="H80" s="56"/>
      <c r="K80" s="56">
        <f>SUM(K66:K79)</f>
        <v>0</v>
      </c>
      <c r="N80" s="56">
        <f>SUM(N66:N79)</f>
        <v>0</v>
      </c>
      <c r="Q80" s="56">
        <f>SUM(Q66:Q79)</f>
        <v>0</v>
      </c>
      <c r="T80" s="56">
        <f>SUM(T66:T79)</f>
        <v>0</v>
      </c>
      <c r="W80" s="56">
        <f>SUM(W66:W79)</f>
        <v>0</v>
      </c>
      <c r="Z80" s="56">
        <f>SUM(Z66:Z79)</f>
        <v>0</v>
      </c>
      <c r="AC80" s="56">
        <f>SUM(AC66:AC79)</f>
        <v>0</v>
      </c>
      <c r="AF80" s="56">
        <f>SUM(AF66:AF79)</f>
        <v>0</v>
      </c>
      <c r="AI80" s="56">
        <f>SUM(AI66:AI79)</f>
        <v>0</v>
      </c>
      <c r="AL80" s="56">
        <f>SUM(AL66:AL79)</f>
        <v>0</v>
      </c>
      <c r="AO80" s="56">
        <f>SUM(AO66:AO79)</f>
        <v>0</v>
      </c>
      <c r="AR80" s="56">
        <f>SUM(AR66:AR79)</f>
        <v>0</v>
      </c>
    </row>
    <row r="81" spans="3:44" ht="15.75" thickTop="1">
      <c r="C81" s="55"/>
      <c r="D81" s="55"/>
      <c r="E81" s="55"/>
      <c r="F81" s="55"/>
    </row>
    <row r="82" spans="3:44">
      <c r="C82" s="55"/>
      <c r="D82" s="55"/>
      <c r="E82" s="55"/>
      <c r="F82" s="55"/>
    </row>
    <row r="83" spans="3:44" ht="20.25" thickBot="1">
      <c r="C83" s="58" t="s">
        <v>159</v>
      </c>
      <c r="D83" s="55"/>
      <c r="E83" s="55"/>
      <c r="F83" s="55"/>
    </row>
    <row r="84" spans="3:44" ht="18.75" thickTop="1" thickBot="1">
      <c r="C84" s="60" t="s">
        <v>145</v>
      </c>
      <c r="D84" s="60" t="s">
        <v>94</v>
      </c>
      <c r="E84" s="60" t="s">
        <v>95</v>
      </c>
      <c r="F84" s="60" t="s">
        <v>19</v>
      </c>
      <c r="G84" s="52"/>
      <c r="H84" s="52"/>
      <c r="I84" s="52"/>
      <c r="J84" s="52" t="s">
        <v>61</v>
      </c>
      <c r="K84" s="52"/>
      <c r="L84" s="52"/>
      <c r="M84" s="52" t="s">
        <v>62</v>
      </c>
      <c r="N84" s="52"/>
      <c r="O84" s="52"/>
      <c r="P84" s="52" t="s">
        <v>63</v>
      </c>
      <c r="Q84" s="52"/>
      <c r="R84" s="52"/>
      <c r="S84" s="52" t="s">
        <v>64</v>
      </c>
      <c r="T84" s="52"/>
      <c r="U84" s="52"/>
      <c r="V84" s="52" t="s">
        <v>65</v>
      </c>
      <c r="W84" s="52"/>
      <c r="X84" s="52"/>
      <c r="Y84" s="52" t="s">
        <v>47</v>
      </c>
      <c r="Z84" s="52"/>
      <c r="AA84" s="52"/>
      <c r="AB84" s="52" t="s">
        <v>48</v>
      </c>
      <c r="AC84" s="52"/>
      <c r="AD84" s="52"/>
      <c r="AE84" s="52" t="s">
        <v>49</v>
      </c>
      <c r="AF84" s="52"/>
      <c r="AG84" s="53"/>
      <c r="AH84" s="52" t="s">
        <v>66</v>
      </c>
      <c r="AI84" s="52"/>
      <c r="AJ84" s="53"/>
      <c r="AK84" s="52" t="s">
        <v>51</v>
      </c>
      <c r="AL84" s="52"/>
      <c r="AM84" s="53"/>
      <c r="AN84" s="52" t="s">
        <v>67</v>
      </c>
      <c r="AO84" s="52"/>
      <c r="AP84" s="53"/>
      <c r="AQ84" s="52" t="s">
        <v>78</v>
      </c>
      <c r="AR84" s="52"/>
    </row>
    <row r="85" spans="3:44" ht="18.75" thickTop="1" thickBot="1">
      <c r="C85" s="60"/>
      <c r="D85" s="60" t="s">
        <v>97</v>
      </c>
      <c r="E85" s="60" t="s">
        <v>98</v>
      </c>
      <c r="F85" s="60" t="s">
        <v>166</v>
      </c>
      <c r="G85" s="52"/>
      <c r="H85" s="52"/>
      <c r="I85" s="52"/>
      <c r="J85" s="63" t="s">
        <v>100</v>
      </c>
      <c r="K85" s="63" t="s">
        <v>99</v>
      </c>
      <c r="L85" s="63"/>
      <c r="M85" s="63" t="s">
        <v>100</v>
      </c>
      <c r="N85" s="63" t="s">
        <v>99</v>
      </c>
      <c r="O85" s="63"/>
      <c r="P85" s="63" t="s">
        <v>100</v>
      </c>
      <c r="Q85" s="63" t="s">
        <v>99</v>
      </c>
      <c r="R85" s="63"/>
      <c r="S85" s="63" t="s">
        <v>100</v>
      </c>
      <c r="T85" s="63" t="s">
        <v>99</v>
      </c>
      <c r="U85" s="63"/>
      <c r="V85" s="63" t="s">
        <v>100</v>
      </c>
      <c r="W85" s="63" t="s">
        <v>99</v>
      </c>
      <c r="X85" s="63"/>
      <c r="Y85" s="63" t="s">
        <v>100</v>
      </c>
      <c r="Z85" s="63" t="s">
        <v>99</v>
      </c>
      <c r="AA85" s="63"/>
      <c r="AB85" s="63" t="s">
        <v>100</v>
      </c>
      <c r="AC85" s="63" t="s">
        <v>99</v>
      </c>
      <c r="AD85" s="63"/>
      <c r="AE85" s="63" t="s">
        <v>100</v>
      </c>
      <c r="AF85" s="63" t="s">
        <v>99</v>
      </c>
      <c r="AG85" s="64"/>
      <c r="AH85" s="63" t="s">
        <v>100</v>
      </c>
      <c r="AI85" s="63" t="s">
        <v>99</v>
      </c>
      <c r="AJ85" s="64"/>
      <c r="AK85" s="63" t="s">
        <v>100</v>
      </c>
      <c r="AL85" s="63" t="s">
        <v>99</v>
      </c>
      <c r="AM85" s="64"/>
      <c r="AN85" s="63" t="s">
        <v>100</v>
      </c>
      <c r="AO85" s="63" t="s">
        <v>99</v>
      </c>
      <c r="AP85" s="64"/>
      <c r="AQ85" s="63" t="s">
        <v>100</v>
      </c>
      <c r="AR85" s="63" t="s">
        <v>99</v>
      </c>
    </row>
    <row r="86" spans="3:44" ht="15.75" thickTop="1">
      <c r="C86" s="55" t="s">
        <v>160</v>
      </c>
      <c r="D86" s="55">
        <v>2.5</v>
      </c>
      <c r="E86" s="61">
        <v>24</v>
      </c>
      <c r="F86" s="55">
        <f>D86*E86</f>
        <v>60</v>
      </c>
    </row>
    <row r="87" spans="3:44">
      <c r="C87" s="55" t="s">
        <v>161</v>
      </c>
      <c r="D87" s="55"/>
      <c r="E87" s="61"/>
      <c r="F87" s="55">
        <f t="shared" ref="F87:F90" si="9">D87*E87</f>
        <v>0</v>
      </c>
    </row>
    <row r="88" spans="3:44">
      <c r="C88" s="55" t="s">
        <v>162</v>
      </c>
      <c r="D88" s="55">
        <v>1.49</v>
      </c>
      <c r="E88" s="61">
        <f>10*12</f>
        <v>120</v>
      </c>
      <c r="F88" s="55">
        <f t="shared" si="9"/>
        <v>178.8</v>
      </c>
    </row>
    <row r="89" spans="3:44">
      <c r="C89" s="55" t="s">
        <v>163</v>
      </c>
      <c r="D89" s="55">
        <v>15</v>
      </c>
      <c r="E89" s="61">
        <v>12</v>
      </c>
      <c r="F89" s="55">
        <f t="shared" si="9"/>
        <v>180</v>
      </c>
    </row>
    <row r="90" spans="3:44">
      <c r="C90" s="55"/>
      <c r="D90" s="55"/>
      <c r="E90" s="55"/>
      <c r="F90" s="55">
        <f t="shared" si="9"/>
        <v>0</v>
      </c>
    </row>
    <row r="91" spans="3:44" ht="15.75" thickBot="1">
      <c r="C91" s="56" t="s">
        <v>165</v>
      </c>
      <c r="D91" s="56"/>
      <c r="E91" s="56"/>
      <c r="F91" s="56">
        <f>SUM(F86:F90)</f>
        <v>418.8</v>
      </c>
      <c r="H91" s="56"/>
      <c r="K91" s="56">
        <f>SUM(K86:K90)</f>
        <v>0</v>
      </c>
      <c r="N91" s="56">
        <f>SUM(N86:N90)</f>
        <v>0</v>
      </c>
      <c r="Q91" s="56">
        <f>SUM(Q86:Q90)</f>
        <v>0</v>
      </c>
      <c r="T91" s="56">
        <f>SUM(T86:T90)</f>
        <v>0</v>
      </c>
      <c r="W91" s="56">
        <f>SUM(W86:W90)</f>
        <v>0</v>
      </c>
      <c r="Z91" s="56">
        <f>SUM(Z86:Z90)</f>
        <v>0</v>
      </c>
      <c r="AC91" s="56">
        <f>SUM(AC86:AC90)</f>
        <v>0</v>
      </c>
      <c r="AF91" s="56">
        <f>SUM(AF86:AF90)</f>
        <v>0</v>
      </c>
      <c r="AI91" s="56">
        <f>SUM(AI86:AI90)</f>
        <v>0</v>
      </c>
      <c r="AL91" s="56">
        <f>SUM(AL86:AL90)</f>
        <v>0</v>
      </c>
      <c r="AO91" s="56">
        <f>SUM(AO86:AO90)</f>
        <v>0</v>
      </c>
      <c r="AR91" s="56">
        <f>SUM(AR86:AR90)</f>
        <v>0</v>
      </c>
    </row>
    <row r="92" spans="3:44" ht="15.75" thickTop="1">
      <c r="C92" s="55"/>
      <c r="D92" s="55"/>
      <c r="E92" s="55"/>
      <c r="F92" s="55"/>
    </row>
    <row r="93" spans="3:44">
      <c r="C93" s="55"/>
      <c r="D93" s="55"/>
      <c r="E93" s="55"/>
      <c r="F93" s="55"/>
    </row>
    <row r="94" spans="3:44">
      <c r="C94" s="55"/>
      <c r="D94" s="55"/>
      <c r="E94" s="55"/>
      <c r="F94" s="55"/>
    </row>
    <row r="95" spans="3:44" s="4" customFormat="1" ht="15.75">
      <c r="C95" s="65" t="s">
        <v>204</v>
      </c>
      <c r="D95" s="65"/>
      <c r="E95" s="65"/>
      <c r="F95" s="65">
        <f>300*12</f>
        <v>3600</v>
      </c>
      <c r="G95" s="70"/>
      <c r="H95" s="71">
        <f>F95/12</f>
        <v>300</v>
      </c>
      <c r="K95" s="4">
        <f>$H$95</f>
        <v>300</v>
      </c>
      <c r="N95" s="4">
        <f>$H$95</f>
        <v>300</v>
      </c>
      <c r="Q95" s="4">
        <f>$H$95</f>
        <v>300</v>
      </c>
      <c r="T95" s="4">
        <f>$H$95</f>
        <v>300</v>
      </c>
      <c r="W95" s="4">
        <f>$H$95</f>
        <v>300</v>
      </c>
      <c r="Z95" s="4">
        <f>$H$95</f>
        <v>300</v>
      </c>
      <c r="AC95" s="4">
        <f>$H$95</f>
        <v>300</v>
      </c>
      <c r="AF95" s="4">
        <f>$H$95</f>
        <v>300</v>
      </c>
      <c r="AI95" s="4">
        <f>$H$95</f>
        <v>300</v>
      </c>
      <c r="AL95" s="4">
        <f>$H$95</f>
        <v>300</v>
      </c>
      <c r="AO95" s="4">
        <f>$H$95</f>
        <v>300</v>
      </c>
      <c r="AR95" s="4">
        <f>$H$95</f>
        <v>300</v>
      </c>
    </row>
    <row r="96" spans="3:44" s="4" customFormat="1" ht="15.75">
      <c r="C96" s="65" t="s">
        <v>164</v>
      </c>
      <c r="D96" s="65"/>
      <c r="E96" s="65"/>
      <c r="F96" s="65">
        <f>SUM(F32,F44,F59,F80,F91)</f>
        <v>3088.2800000000007</v>
      </c>
      <c r="H96" s="65"/>
      <c r="K96" s="65">
        <f>SUM(K32,K44,K59,K80,K91)</f>
        <v>0</v>
      </c>
      <c r="N96" s="65">
        <f>SUM(N32,N44,N59,N80,N91)</f>
        <v>0</v>
      </c>
      <c r="Q96" s="65">
        <f>SUM(Q32,Q44,Q59,Q80,Q91)</f>
        <v>0</v>
      </c>
      <c r="T96" s="65">
        <f>SUM(T32,T44,T59,T80,T91)</f>
        <v>0</v>
      </c>
      <c r="W96" s="65">
        <f>SUM(W32,W44,W59,W80,W91)</f>
        <v>0</v>
      </c>
      <c r="Z96" s="65">
        <f>SUM(Z32,Z44,Z59,Z80,Z91)</f>
        <v>0</v>
      </c>
      <c r="AC96" s="65">
        <f>SUM(AC32,AC44,AC59,AC80,AC91)</f>
        <v>0</v>
      </c>
      <c r="AF96" s="65">
        <f>SUM(AF32,AF44,AF59,AF80,AF91)</f>
        <v>0</v>
      </c>
      <c r="AI96" s="65">
        <f>SUM(AI32,AI44,AI59,AI80,AI91)</f>
        <v>0</v>
      </c>
      <c r="AL96" s="65">
        <f>SUM(AL32,AL44,AL59,AL80,AL91)</f>
        <v>0</v>
      </c>
      <c r="AO96" s="65">
        <f>SUM(AO32,AO44,AO59,AO80,AO91)</f>
        <v>0</v>
      </c>
      <c r="AR96" s="65">
        <f>SUM(AR32,AR44,AR59,AR80,AR91)</f>
        <v>0</v>
      </c>
    </row>
    <row r="97" spans="3:44" s="4" customFormat="1" ht="15.75">
      <c r="C97" s="65" t="s">
        <v>20</v>
      </c>
      <c r="D97" s="65"/>
      <c r="E97" s="65"/>
      <c r="F97" s="65">
        <f>SUM(F95,-F96)</f>
        <v>511.71999999999935</v>
      </c>
      <c r="H97" s="65"/>
      <c r="K97" s="65">
        <f>SUM(K95,-K96)</f>
        <v>300</v>
      </c>
      <c r="N97" s="65">
        <f>SUM(N95,-N96)</f>
        <v>300</v>
      </c>
      <c r="Q97" s="65">
        <f>SUM(Q95,-Q96)</f>
        <v>300</v>
      </c>
      <c r="T97" s="65">
        <f>SUM(T95,-T96)</f>
        <v>300</v>
      </c>
      <c r="W97" s="65">
        <f>SUM(W95,-W96)</f>
        <v>300</v>
      </c>
      <c r="Z97" s="65">
        <f>SUM(Z95,-Z96)</f>
        <v>300</v>
      </c>
      <c r="AC97" s="65">
        <f>SUM(AC95,-AC96)</f>
        <v>300</v>
      </c>
      <c r="AF97" s="65">
        <f>SUM(AF95,-AF96)</f>
        <v>300</v>
      </c>
      <c r="AI97" s="65">
        <f>SUM(AI95,-AI96)</f>
        <v>300</v>
      </c>
      <c r="AL97" s="65">
        <f>SUM(AL95,-AL96)</f>
        <v>300</v>
      </c>
      <c r="AO97" s="65">
        <f>SUM(AO95,-AO96)</f>
        <v>300</v>
      </c>
      <c r="AR97" s="65">
        <f>SUM(AR95,-AR96)</f>
        <v>300</v>
      </c>
    </row>
    <row r="98" spans="3:44">
      <c r="C98" s="55"/>
      <c r="D98" s="55"/>
      <c r="E98" s="55"/>
      <c r="F98" s="55"/>
    </row>
    <row r="99" spans="3:44">
      <c r="C99" s="55"/>
      <c r="D99" s="55"/>
      <c r="E99" s="55"/>
      <c r="F99" s="55"/>
    </row>
  </sheetData>
  <pageMargins left="0.7" right="0.7" top="0.75" bottom="0.75" header="0.3" footer="0.3"/>
  <pageSetup orientation="portrait" verticalDpi="0" r:id="rId1"/>
  <headerFooter>
    <oddFooter>&amp;Lhttps://liberdownload.com&amp;RLiberman Consulting L.L.C.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05FD1-9ACA-44A4-80D1-0B172DE94CA3}">
  <dimension ref="B2:Q23"/>
  <sheetViews>
    <sheetView topLeftCell="A3" workbookViewId="0">
      <selection activeCell="D24" sqref="D24"/>
    </sheetView>
  </sheetViews>
  <sheetFormatPr defaultRowHeight="15"/>
  <cols>
    <col min="2" max="2" width="12.42578125" customWidth="1"/>
    <col min="4" max="4" width="12.7109375" customWidth="1"/>
    <col min="6" max="7" width="3.85546875" customWidth="1"/>
  </cols>
  <sheetData>
    <row r="2" spans="2:17" ht="23.25">
      <c r="E2" s="48" t="s">
        <v>73</v>
      </c>
    </row>
    <row r="3" spans="2:17">
      <c r="B3" s="1"/>
      <c r="C3" s="1" t="s">
        <v>206</v>
      </c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>
      <c r="B4" s="1" t="s">
        <v>74</v>
      </c>
      <c r="C4" s="1" t="s">
        <v>75</v>
      </c>
      <c r="D4" s="1" t="s">
        <v>76</v>
      </c>
      <c r="E4" s="1" t="s">
        <v>77</v>
      </c>
      <c r="F4" s="1"/>
      <c r="G4" s="1"/>
      <c r="H4" s="1" t="s">
        <v>62</v>
      </c>
      <c r="I4" s="1" t="s">
        <v>45</v>
      </c>
      <c r="J4" s="1" t="s">
        <v>46</v>
      </c>
      <c r="K4" s="1" t="s">
        <v>47</v>
      </c>
      <c r="L4" s="1" t="s">
        <v>48</v>
      </c>
      <c r="M4" s="1" t="s">
        <v>49</v>
      </c>
      <c r="N4" s="1" t="s">
        <v>66</v>
      </c>
      <c r="O4" s="1" t="s">
        <v>51</v>
      </c>
      <c r="P4" s="1" t="s">
        <v>67</v>
      </c>
      <c r="Q4" s="1" t="s">
        <v>78</v>
      </c>
    </row>
    <row r="5" spans="2:17">
      <c r="B5" t="s">
        <v>39</v>
      </c>
      <c r="C5" s="2"/>
      <c r="D5" s="2"/>
      <c r="E5" s="2">
        <f>SUM(G5:Q5)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>
      <c r="B6" t="s">
        <v>79</v>
      </c>
      <c r="C6" s="2">
        <v>80</v>
      </c>
      <c r="D6" s="2"/>
      <c r="E6" s="2">
        <f t="shared" ref="E6:E11" si="0">SUM(G6:Q6)</f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v>0</v>
      </c>
    </row>
    <row r="7" spans="2:17">
      <c r="B7" t="s">
        <v>80</v>
      </c>
      <c r="C7" s="2">
        <v>20</v>
      </c>
      <c r="D7" s="2"/>
      <c r="E7" s="2">
        <f t="shared" si="0"/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v>0</v>
      </c>
    </row>
    <row r="8" spans="2:17">
      <c r="B8" t="s">
        <v>81</v>
      </c>
      <c r="C8" s="2">
        <v>50</v>
      </c>
      <c r="D8" s="2"/>
      <c r="E8" s="2">
        <f t="shared" si="0"/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B9" t="s">
        <v>82</v>
      </c>
      <c r="C9" s="2"/>
      <c r="D9" s="2"/>
      <c r="E9" s="2">
        <f t="shared" si="0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t="s">
        <v>83</v>
      </c>
      <c r="C10" s="2">
        <v>60</v>
      </c>
      <c r="D10" s="2"/>
      <c r="E10" s="2">
        <f t="shared" si="0"/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0</v>
      </c>
    </row>
    <row r="11" spans="2:17">
      <c r="B11" t="s">
        <v>84</v>
      </c>
      <c r="C11" s="2">
        <v>90</v>
      </c>
      <c r="D11" s="2"/>
      <c r="E11" s="2">
        <f t="shared" si="0"/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0</v>
      </c>
    </row>
    <row r="12" spans="2:17">
      <c r="B12" s="15" t="s">
        <v>70</v>
      </c>
      <c r="C12" s="16">
        <f>SUM(C5:C11)</f>
        <v>300</v>
      </c>
      <c r="D12" s="16">
        <f t="shared" ref="D12:Q12" si="1">SUM(D5:D11)</f>
        <v>0</v>
      </c>
      <c r="E12" s="16">
        <f t="shared" si="1"/>
        <v>0</v>
      </c>
      <c r="F12" s="16"/>
      <c r="G12" s="16"/>
      <c r="H12" s="16">
        <f t="shared" si="1"/>
        <v>0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6">
        <f t="shared" si="1"/>
        <v>0</v>
      </c>
      <c r="P12" s="16">
        <f t="shared" si="1"/>
        <v>0</v>
      </c>
      <c r="Q12" s="16">
        <f t="shared" si="1"/>
        <v>0</v>
      </c>
    </row>
    <row r="13" spans="2:17">
      <c r="C13" s="2"/>
      <c r="D13" t="s">
        <v>207</v>
      </c>
    </row>
    <row r="14" spans="2:17">
      <c r="D14" s="1" t="str">
        <f>D4</f>
        <v>YTD Saving</v>
      </c>
      <c r="G14" s="1"/>
      <c r="H14" s="1" t="str">
        <f t="shared" ref="H14:Q14" si="2">H4</f>
        <v>November</v>
      </c>
      <c r="I14" s="1" t="str">
        <f t="shared" si="2"/>
        <v>Sept</v>
      </c>
      <c r="J14" s="1" t="str">
        <f t="shared" si="2"/>
        <v>Aug</v>
      </c>
      <c r="K14" s="1" t="str">
        <f t="shared" si="2"/>
        <v>July</v>
      </c>
      <c r="L14" s="1" t="str">
        <f t="shared" si="2"/>
        <v>June</v>
      </c>
      <c r="M14" s="1" t="str">
        <f t="shared" si="2"/>
        <v>May</v>
      </c>
      <c r="N14" s="1" t="str">
        <f t="shared" si="2"/>
        <v>April</v>
      </c>
      <c r="O14" s="1" t="str">
        <f t="shared" si="2"/>
        <v>March</v>
      </c>
      <c r="P14" s="1" t="str">
        <f t="shared" si="2"/>
        <v>February</v>
      </c>
      <c r="Q14" s="1" t="str">
        <f t="shared" si="2"/>
        <v>January</v>
      </c>
    </row>
    <row r="15" spans="2:17">
      <c r="B15" t="s">
        <v>85</v>
      </c>
      <c r="C15" s="2"/>
      <c r="D15" s="2"/>
      <c r="E15" s="2">
        <f>SUM(G15:Q15)</f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>
      <c r="B16" t="s">
        <v>86</v>
      </c>
      <c r="C16" s="2"/>
      <c r="D16" s="2"/>
      <c r="E16" s="2">
        <f t="shared" ref="E16:E21" si="3">SUM(G16:Q16)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0</v>
      </c>
    </row>
    <row r="17" spans="2:17">
      <c r="B17" t="s">
        <v>87</v>
      </c>
      <c r="C17" s="2"/>
      <c r="D17" s="2"/>
      <c r="E17" s="2">
        <f t="shared" si="3"/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0</v>
      </c>
    </row>
    <row r="18" spans="2:17">
      <c r="B18" t="s">
        <v>88</v>
      </c>
      <c r="C18" s="2"/>
      <c r="D18" s="2"/>
      <c r="E18" s="2">
        <f t="shared" si="3"/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>
      <c r="B19" t="s">
        <v>89</v>
      </c>
      <c r="C19" s="2"/>
      <c r="D19" s="2"/>
      <c r="E19" s="2">
        <f t="shared" si="3"/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v>0</v>
      </c>
    </row>
    <row r="20" spans="2:17">
      <c r="B20" t="s">
        <v>90</v>
      </c>
      <c r="C20" s="2"/>
      <c r="D20" s="2"/>
      <c r="E20" s="2">
        <f t="shared" si="3"/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0</v>
      </c>
    </row>
    <row r="21" spans="2:17">
      <c r="B21" t="s">
        <v>91</v>
      </c>
      <c r="C21" s="2"/>
      <c r="D21" s="2"/>
      <c r="E21" s="2">
        <f t="shared" si="3"/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>
      <c r="B22" s="49" t="s">
        <v>70</v>
      </c>
      <c r="C22" s="50">
        <f t="shared" ref="C22:D22" si="4">SUM(C15:C21)</f>
        <v>0</v>
      </c>
      <c r="D22" s="50">
        <f t="shared" si="4"/>
        <v>0</v>
      </c>
      <c r="E22" s="50">
        <f>SUM(E15:E21)</f>
        <v>0</v>
      </c>
      <c r="F22" s="50"/>
      <c r="G22" s="50"/>
      <c r="H22" s="50">
        <f t="shared" ref="H22" si="5">SUM(H15:H21)</f>
        <v>0</v>
      </c>
      <c r="I22" s="50">
        <f t="shared" ref="I22" si="6">SUM(I15:I21)</f>
        <v>0</v>
      </c>
      <c r="J22" s="50">
        <f t="shared" ref="J22:K22" si="7">SUM(J15:J21)</f>
        <v>0</v>
      </c>
      <c r="K22" s="50">
        <f t="shared" si="7"/>
        <v>0</v>
      </c>
      <c r="L22" s="50">
        <f t="shared" ref="L22" si="8">SUM(L15:L21)</f>
        <v>0</v>
      </c>
      <c r="M22" s="50">
        <f t="shared" ref="M22:N22" si="9">SUM(M15:M21)</f>
        <v>0</v>
      </c>
      <c r="N22" s="50">
        <f t="shared" si="9"/>
        <v>0</v>
      </c>
      <c r="O22" s="50">
        <f t="shared" ref="O22" si="10">SUM(O15:O21)</f>
        <v>0</v>
      </c>
      <c r="P22" s="50">
        <f t="shared" ref="P22:Q22" si="11">SUM(P15:P21)</f>
        <v>0</v>
      </c>
      <c r="Q22" s="50">
        <f t="shared" si="11"/>
        <v>0</v>
      </c>
    </row>
    <row r="23" spans="2:17">
      <c r="B23" t="s">
        <v>208</v>
      </c>
    </row>
  </sheetData>
  <pageMargins left="0.7" right="0.7" top="0.75" bottom="0.75" header="0.3" footer="0.3"/>
  <pageSetup orientation="portrait" verticalDpi="0" r:id="rId1"/>
  <headerFooter>
    <oddFooter>&amp;Lhttps://liberdownload.com&amp;RLiberman Consulting L.L.C.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by Mo</vt:lpstr>
      <vt:lpstr>Mortgage</vt:lpstr>
      <vt:lpstr>FICO</vt:lpstr>
      <vt:lpstr>Grocery List</vt:lpstr>
      <vt:lpstr>Grocery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Libermans</dc:creator>
  <cp:lastModifiedBy>Libermans</cp:lastModifiedBy>
  <dcterms:created xsi:type="dcterms:W3CDTF">2015-06-05T18:17:20Z</dcterms:created>
  <dcterms:modified xsi:type="dcterms:W3CDTF">2021-02-01T11:50:52Z</dcterms:modified>
</cp:coreProperties>
</file>